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alances" sheetId="1" state="visible" r:id="rId1"/>
    <sheet name="Requests" sheetId="2" state="visible" r:id="rId2"/>
    <sheet name="Holidays" sheetId="3" state="visible" r:id="rId3"/>
    <sheet name="Who is away" sheetId="4" state="visible" r:id="rId4"/>
    <sheet name="How to use" sheetId="5" state="visible" r:id="rId5"/>
  </sheets>
  <definedNames>
    <definedName name="_xlnm.Print_Titles" localSheetId="0">'Balances'!$9:$9</definedName>
  </definedNames>
  <calcPr calcId="124519" fullCalcOnLoad="1"/>
</workbook>
</file>

<file path=xl/styles.xml><?xml version="1.0" encoding="utf-8"?>
<styleSheet xmlns="http://schemas.openxmlformats.org/spreadsheetml/2006/main">
  <numFmts count="5">
    <numFmt numFmtId="164" formatCode="dd-mmm-yyyy"/>
    <numFmt numFmtId="165" formatCode="0.0"/>
    <numFmt numFmtId="166" formatCode="yyyy-mm-dd"/>
    <numFmt numFmtId="167" formatCode="mmm yyyy"/>
    <numFmt numFmtId="168" formatCode="d"/>
  </numFmts>
  <fonts count="6">
    <font>
      <name val="Calibri"/>
      <family val="2"/>
      <color theme="1"/>
      <sz val="11"/>
      <scheme val="minor"/>
    </font>
    <font>
      <b val="1"/>
      <color rgb="001F5C4A"/>
      <sz val="16"/>
    </font>
    <font>
      <i val="1"/>
      <color rgb="00555555"/>
    </font>
    <font>
      <b val="1"/>
    </font>
    <font>
      <b val="1"/>
      <color rgb="00FFFFFF"/>
    </font>
    <font>
      <b val="1"/>
      <color rgb="001F5C4A"/>
      <sz val="14"/>
    </font>
  </fonts>
  <fills count="4">
    <fill>
      <patternFill/>
    </fill>
    <fill>
      <patternFill patternType="gray125"/>
    </fill>
    <fill>
      <patternFill patternType="solid">
        <fgColor rgb="00E8F1EE"/>
      </patternFill>
    </fill>
    <fill>
      <patternFill patternType="solid">
        <fgColor rgb="001F5C4A"/>
      </patternFill>
    </fill>
  </fills>
  <borders count="2">
    <border>
      <left/>
      <right/>
      <top/>
      <bottom/>
      <diagonal/>
    </border>
    <border>
      <left style="thin">
        <color rgb="00C9CFCC"/>
      </left>
      <right style="thin">
        <color rgb="00C9CFCC"/>
      </right>
      <top style="thin">
        <color rgb="00C9CFCC"/>
      </top>
      <bottom style="thin">
        <color rgb="00C9CFCC"/>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164" fontId="0" fillId="0" borderId="0" pivotButton="0" quotePrefix="0" xfId="0"/>
    <xf numFmtId="0" fontId="4" fillId="3" borderId="1" applyAlignment="1" pivotButton="0" quotePrefix="0" xfId="0">
      <alignment horizontal="center" vertical="center" wrapText="1"/>
    </xf>
    <xf numFmtId="0" fontId="0" fillId="0" borderId="1" pivotButton="0" quotePrefix="0" xfId="0"/>
    <xf numFmtId="165" fontId="0" fillId="0" borderId="1" pivotButton="0" quotePrefix="0" xfId="0"/>
    <xf numFmtId="164" fontId="0" fillId="0" borderId="1" pivotButton="0" quotePrefix="0" xfId="0"/>
    <xf numFmtId="165" fontId="0" fillId="0" borderId="0" pivotButton="0" quotePrefix="0" xfId="0"/>
    <xf numFmtId="167" fontId="0" fillId="2" borderId="1" pivotButton="0" quotePrefix="0" xfId="0"/>
    <xf numFmtId="168" fontId="3" fillId="0" borderId="0" applyAlignment="1" pivotButton="0" quotePrefix="0" xfId="0">
      <alignment horizontal="center"/>
    </xf>
    <xf numFmtId="0" fontId="0" fillId="0" borderId="1" applyAlignment="1" pivotButton="0" quotePrefix="0" xfId="0">
      <alignment horizontal="center"/>
    </xf>
    <xf numFmtId="0" fontId="5"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dxfs count="4">
    <dxf>
      <fill>
        <patternFill patternType="solid">
          <fgColor rgb="00F8E1DE"/>
        </patternFill>
      </fill>
    </dxf>
    <dxf>
      <fill>
        <patternFill patternType="solid">
          <fgColor rgb="00C7E2D7"/>
        </patternFill>
      </fill>
    </dxf>
    <dxf>
      <fill>
        <patternFill patternType="solid">
          <fgColor rgb="00FBF0D9"/>
        </patternFill>
      </fill>
    </dxf>
    <dxf>
      <fill>
        <patternFill patternType="solid">
          <fgColor rgb="00F1F1E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36"/>
  <sheetViews>
    <sheetView workbookViewId="0">
      <pane xSplit="1" ySplit="9" topLeftCell="B10" activePane="bottomRight" state="frozen"/>
      <selection pane="topRight"/>
      <selection pane="bottomLeft"/>
      <selection pane="bottomRight" activeCell="A1" sqref="A1"/>
    </sheetView>
  </sheetViews>
  <sheetFormatPr baseColWidth="8" defaultRowHeight="15"/>
  <cols>
    <col width="26" customWidth="1" min="1" max="1"/>
    <col width="13" customWidth="1" min="2" max="2"/>
    <col width="11" customWidth="1" min="3" max="3"/>
    <col width="12" customWidth="1" min="4" max="4"/>
    <col width="11" customWidth="1" min="5" max="5"/>
    <col width="11" customWidth="1" min="6" max="6"/>
    <col width="12" customWidth="1" min="7" max="7"/>
    <col width="11" customWidth="1" min="8" max="8"/>
    <col width="11" customWidth="1" min="9" max="9"/>
    <col width="12" customWidth="1" min="10" max="10"/>
  </cols>
  <sheetData>
    <row r="1">
      <c r="A1" s="1" t="inlineStr">
        <is>
          <t>Leave planner</t>
        </is>
      </c>
    </row>
    <row r="2">
      <c r="A2" s="2" t="inlineStr">
        <is>
          <t>Entitlement, accrual, carry-over and what is left, per person.</t>
        </is>
      </c>
    </row>
    <row r="4">
      <c r="A4" s="3" t="inlineStr">
        <is>
          <t>Leave year starts (month 1-12)</t>
        </is>
      </c>
      <c r="D4" s="4" t="n">
        <v>4</v>
      </c>
    </row>
    <row r="5">
      <c r="A5" s="3" t="inlineStr">
        <is>
          <t>Leave year starting in</t>
        </is>
      </c>
      <c r="D5" s="4" t="n">
        <v>2026</v>
      </c>
    </row>
    <row r="6">
      <c r="A6" s="3" t="inlineStr">
        <is>
          <t>Year starts on</t>
        </is>
      </c>
      <c r="D6" s="5">
        <f>DATE(D5,D4,1)</f>
        <v/>
      </c>
    </row>
    <row r="7">
      <c r="A7" s="3" t="inlineStr">
        <is>
          <t>Year ends on</t>
        </is>
      </c>
      <c r="D7" s="5">
        <f>EDATE(D6,12)-1</f>
        <v/>
      </c>
    </row>
    <row r="9" ht="32" customHeight="1">
      <c r="A9" s="6" t="inlineStr">
        <is>
          <t>Name</t>
        </is>
      </c>
      <c r="B9" s="6" t="inlineStr">
        <is>
          <t>Entitlement (days a year)</t>
        </is>
      </c>
      <c r="C9" s="6" t="inlineStr">
        <is>
          <t>Carried in (days)</t>
        </is>
      </c>
      <c r="D9" s="6" t="inlineStr">
        <is>
          <t>Carry-over cap (days)</t>
        </is>
      </c>
      <c r="E9" s="6" t="inlineStr">
        <is>
          <t>Accrued so far</t>
        </is>
      </c>
      <c r="F9" s="6" t="inlineStr">
        <is>
          <t>Taken (approved)</t>
        </is>
      </c>
      <c r="G9" s="6" t="inlineStr">
        <is>
          <t>Booked ahead (pending)</t>
        </is>
      </c>
      <c r="H9" s="6" t="inlineStr">
        <is>
          <t>Available now</t>
        </is>
      </c>
      <c r="I9" s="6" t="inlineStr">
        <is>
          <t>Left for the year</t>
        </is>
      </c>
      <c r="J9" s="6" t="inlineStr">
        <is>
          <t>Carries into next year</t>
        </is>
      </c>
    </row>
    <row r="10">
      <c r="A10" s="7" t="inlineStr">
        <is>
          <t>Asha Rao (example)</t>
        </is>
      </c>
      <c r="B10" s="8" t="n">
        <v>15</v>
      </c>
      <c r="C10" s="8" t="n">
        <v>2</v>
      </c>
      <c r="D10" s="8" t="n">
        <v>5</v>
      </c>
      <c r="E10" s="8">
        <f>IF(A10="","",ROUND(B10*MIN(12,MAX(0,DATEDIF($D$6,MIN(TODAY(),$D$7+1),"m")))/12,1))</f>
        <v/>
      </c>
      <c r="F10" s="8">
        <f>IF(A10="","",SUMIFS(Requests!$E$2:$E$200,Requests!$A$2:$A$200,A10,Requests!$F$2:$F$200,"Approved",Requests!$C$2:$C$200,"&gt;="&amp;$D$6,Requests!$C$2:$C$200,"&lt;="&amp;$D$7))</f>
        <v/>
      </c>
      <c r="G10" s="8">
        <f>IF(A10="","",SUMIFS(Requests!$E$2:$E$200,Requests!$A$2:$A$200,A10,Requests!$F$2:$F$200,"Pending",Requests!$C$2:$C$200,"&gt;="&amp;$D$6,Requests!$C$2:$C$200,"&lt;="&amp;$D$7))</f>
        <v/>
      </c>
      <c r="H10" s="8">
        <f>IF(A10="","",C10+E10-F10)</f>
        <v/>
      </c>
      <c r="I10" s="8">
        <f>IF(A10="","",C10+B10-F10)</f>
        <v/>
      </c>
      <c r="J10" s="8">
        <f>IF(A10="","",IF(D10="",0,MIN(D10,MAX(0,I10))))</f>
        <v/>
      </c>
    </row>
    <row r="11">
      <c r="A11" s="7" t="inlineStr">
        <is>
          <t>James Okafor (example)</t>
        </is>
      </c>
      <c r="B11" s="8" t="n">
        <v>15</v>
      </c>
      <c r="C11" s="8" t="n">
        <v>0</v>
      </c>
      <c r="D11" s="8" t="n">
        <v>5</v>
      </c>
      <c r="E11" s="8">
        <f>IF(A11="","",ROUND(B11*MIN(12,MAX(0,DATEDIF($D$6,MIN(TODAY(),$D$7+1),"m")))/12,1))</f>
        <v/>
      </c>
      <c r="F11" s="8">
        <f>IF(A11="","",SUMIFS(Requests!$E$2:$E$200,Requests!$A$2:$A$200,A11,Requests!$F$2:$F$200,"Approved",Requests!$C$2:$C$200,"&gt;="&amp;$D$6,Requests!$C$2:$C$200,"&lt;="&amp;$D$7))</f>
        <v/>
      </c>
      <c r="G11" s="8">
        <f>IF(A11="","",SUMIFS(Requests!$E$2:$E$200,Requests!$A$2:$A$200,A11,Requests!$F$2:$F$200,"Pending",Requests!$C$2:$C$200,"&gt;="&amp;$D$6,Requests!$C$2:$C$200,"&lt;="&amp;$D$7))</f>
        <v/>
      </c>
      <c r="H11" s="8">
        <f>IF(A11="","",C11+E11-F11)</f>
        <v/>
      </c>
      <c r="I11" s="8">
        <f>IF(A11="","",C11+B11-F11)</f>
        <v/>
      </c>
      <c r="J11" s="8">
        <f>IF(A11="","",IF(D11="",0,MIN(D11,MAX(0,I11))))</f>
        <v/>
      </c>
    </row>
    <row r="12">
      <c r="A12" s="7" t="inlineStr">
        <is>
          <t>Meera Iyer (example)</t>
        </is>
      </c>
      <c r="B12" s="8" t="n">
        <v>12</v>
      </c>
      <c r="C12" s="8" t="n">
        <v>3</v>
      </c>
      <c r="D12" s="8" t="n"/>
      <c r="E12" s="8">
        <f>IF(A12="","",ROUND(B12*MIN(12,MAX(0,DATEDIF($D$6,MIN(TODAY(),$D$7+1),"m")))/12,1))</f>
        <v/>
      </c>
      <c r="F12" s="8">
        <f>IF(A12="","",SUMIFS(Requests!$E$2:$E$200,Requests!$A$2:$A$200,A12,Requests!$F$2:$F$200,"Approved",Requests!$C$2:$C$200,"&gt;="&amp;$D$6,Requests!$C$2:$C$200,"&lt;="&amp;$D$7))</f>
        <v/>
      </c>
      <c r="G12" s="8">
        <f>IF(A12="","",SUMIFS(Requests!$E$2:$E$200,Requests!$A$2:$A$200,A12,Requests!$F$2:$F$200,"Pending",Requests!$C$2:$C$200,"&gt;="&amp;$D$6,Requests!$C$2:$C$200,"&lt;="&amp;$D$7))</f>
        <v/>
      </c>
      <c r="H12" s="8">
        <f>IF(A12="","",C12+E12-F12)</f>
        <v/>
      </c>
      <c r="I12" s="8">
        <f>IF(A12="","",C12+B12-F12)</f>
        <v/>
      </c>
      <c r="J12" s="8">
        <f>IF(A12="","",IF(D12="",0,MIN(D12,MAX(0,I12))))</f>
        <v/>
      </c>
    </row>
    <row r="13">
      <c r="A13" s="7" t="n"/>
      <c r="B13" s="8" t="n"/>
      <c r="C13" s="8" t="n"/>
      <c r="D13" s="8" t="n"/>
      <c r="E13" s="8">
        <f>IF(A13="","",ROUND(B13*MIN(12,MAX(0,DATEDIF($D$6,MIN(TODAY(),$D$7+1),"m")))/12,1))</f>
        <v/>
      </c>
      <c r="F13" s="8">
        <f>IF(A13="","",SUMIFS(Requests!$E$2:$E$200,Requests!$A$2:$A$200,A13,Requests!$F$2:$F$200,"Approved",Requests!$C$2:$C$200,"&gt;="&amp;$D$6,Requests!$C$2:$C$200,"&lt;="&amp;$D$7))</f>
        <v/>
      </c>
      <c r="G13" s="8">
        <f>IF(A13="","",SUMIFS(Requests!$E$2:$E$200,Requests!$A$2:$A$200,A13,Requests!$F$2:$F$200,"Pending",Requests!$C$2:$C$200,"&gt;="&amp;$D$6,Requests!$C$2:$C$200,"&lt;="&amp;$D$7))</f>
        <v/>
      </c>
      <c r="H13" s="8">
        <f>IF(A13="","",C13+E13-F13)</f>
        <v/>
      </c>
      <c r="I13" s="8">
        <f>IF(A13="","",C13+B13-F13)</f>
        <v/>
      </c>
      <c r="J13" s="8">
        <f>IF(A13="","",IF(D13="",0,MIN(D13,MAX(0,I13))))</f>
        <v/>
      </c>
    </row>
    <row r="14">
      <c r="A14" s="7" t="n"/>
      <c r="B14" s="8" t="n"/>
      <c r="C14" s="8" t="n"/>
      <c r="D14" s="8" t="n"/>
      <c r="E14" s="8">
        <f>IF(A14="","",ROUND(B14*MIN(12,MAX(0,DATEDIF($D$6,MIN(TODAY(),$D$7+1),"m")))/12,1))</f>
        <v/>
      </c>
      <c r="F14" s="8">
        <f>IF(A14="","",SUMIFS(Requests!$E$2:$E$200,Requests!$A$2:$A$200,A14,Requests!$F$2:$F$200,"Approved",Requests!$C$2:$C$200,"&gt;="&amp;$D$6,Requests!$C$2:$C$200,"&lt;="&amp;$D$7))</f>
        <v/>
      </c>
      <c r="G14" s="8">
        <f>IF(A14="","",SUMIFS(Requests!$E$2:$E$200,Requests!$A$2:$A$200,A14,Requests!$F$2:$F$200,"Pending",Requests!$C$2:$C$200,"&gt;="&amp;$D$6,Requests!$C$2:$C$200,"&lt;="&amp;$D$7))</f>
        <v/>
      </c>
      <c r="H14" s="8">
        <f>IF(A14="","",C14+E14-F14)</f>
        <v/>
      </c>
      <c r="I14" s="8">
        <f>IF(A14="","",C14+B14-F14)</f>
        <v/>
      </c>
      <c r="J14" s="8">
        <f>IF(A14="","",IF(D14="",0,MIN(D14,MAX(0,I14))))</f>
        <v/>
      </c>
    </row>
    <row r="15">
      <c r="A15" s="7" t="n"/>
      <c r="B15" s="8" t="n"/>
      <c r="C15" s="8" t="n"/>
      <c r="D15" s="8" t="n"/>
      <c r="E15" s="8">
        <f>IF(A15="","",ROUND(B15*MIN(12,MAX(0,DATEDIF($D$6,MIN(TODAY(),$D$7+1),"m")))/12,1))</f>
        <v/>
      </c>
      <c r="F15" s="8">
        <f>IF(A15="","",SUMIFS(Requests!$E$2:$E$200,Requests!$A$2:$A$200,A15,Requests!$F$2:$F$200,"Approved",Requests!$C$2:$C$200,"&gt;="&amp;$D$6,Requests!$C$2:$C$200,"&lt;="&amp;$D$7))</f>
        <v/>
      </c>
      <c r="G15" s="8">
        <f>IF(A15="","",SUMIFS(Requests!$E$2:$E$200,Requests!$A$2:$A$200,A15,Requests!$F$2:$F$200,"Pending",Requests!$C$2:$C$200,"&gt;="&amp;$D$6,Requests!$C$2:$C$200,"&lt;="&amp;$D$7))</f>
        <v/>
      </c>
      <c r="H15" s="8">
        <f>IF(A15="","",C15+E15-F15)</f>
        <v/>
      </c>
      <c r="I15" s="8">
        <f>IF(A15="","",C15+B15-F15)</f>
        <v/>
      </c>
      <c r="J15" s="8">
        <f>IF(A15="","",IF(D15="",0,MIN(D15,MAX(0,I15))))</f>
        <v/>
      </c>
    </row>
    <row r="16">
      <c r="A16" s="7" t="n"/>
      <c r="B16" s="8" t="n"/>
      <c r="C16" s="8" t="n"/>
      <c r="D16" s="8" t="n"/>
      <c r="E16" s="8">
        <f>IF(A16="","",ROUND(B16*MIN(12,MAX(0,DATEDIF($D$6,MIN(TODAY(),$D$7+1),"m")))/12,1))</f>
        <v/>
      </c>
      <c r="F16" s="8">
        <f>IF(A16="","",SUMIFS(Requests!$E$2:$E$200,Requests!$A$2:$A$200,A16,Requests!$F$2:$F$200,"Approved",Requests!$C$2:$C$200,"&gt;="&amp;$D$6,Requests!$C$2:$C$200,"&lt;="&amp;$D$7))</f>
        <v/>
      </c>
      <c r="G16" s="8">
        <f>IF(A16="","",SUMIFS(Requests!$E$2:$E$200,Requests!$A$2:$A$200,A16,Requests!$F$2:$F$200,"Pending",Requests!$C$2:$C$200,"&gt;="&amp;$D$6,Requests!$C$2:$C$200,"&lt;="&amp;$D$7))</f>
        <v/>
      </c>
      <c r="H16" s="8">
        <f>IF(A16="","",C16+E16-F16)</f>
        <v/>
      </c>
      <c r="I16" s="8">
        <f>IF(A16="","",C16+B16-F16)</f>
        <v/>
      </c>
      <c r="J16" s="8">
        <f>IF(A16="","",IF(D16="",0,MIN(D16,MAX(0,I16))))</f>
        <v/>
      </c>
    </row>
    <row r="17">
      <c r="A17" s="7" t="n"/>
      <c r="B17" s="8" t="n"/>
      <c r="C17" s="8" t="n"/>
      <c r="D17" s="8" t="n"/>
      <c r="E17" s="8">
        <f>IF(A17="","",ROUND(B17*MIN(12,MAX(0,DATEDIF($D$6,MIN(TODAY(),$D$7+1),"m")))/12,1))</f>
        <v/>
      </c>
      <c r="F17" s="8">
        <f>IF(A17="","",SUMIFS(Requests!$E$2:$E$200,Requests!$A$2:$A$200,A17,Requests!$F$2:$F$200,"Approved",Requests!$C$2:$C$200,"&gt;="&amp;$D$6,Requests!$C$2:$C$200,"&lt;="&amp;$D$7))</f>
        <v/>
      </c>
      <c r="G17" s="8">
        <f>IF(A17="","",SUMIFS(Requests!$E$2:$E$200,Requests!$A$2:$A$200,A17,Requests!$F$2:$F$200,"Pending",Requests!$C$2:$C$200,"&gt;="&amp;$D$6,Requests!$C$2:$C$200,"&lt;="&amp;$D$7))</f>
        <v/>
      </c>
      <c r="H17" s="8">
        <f>IF(A17="","",C17+E17-F17)</f>
        <v/>
      </c>
      <c r="I17" s="8">
        <f>IF(A17="","",C17+B17-F17)</f>
        <v/>
      </c>
      <c r="J17" s="8">
        <f>IF(A17="","",IF(D17="",0,MIN(D17,MAX(0,I17))))</f>
        <v/>
      </c>
    </row>
    <row r="18">
      <c r="A18" s="7" t="n"/>
      <c r="B18" s="8" t="n"/>
      <c r="C18" s="8" t="n"/>
      <c r="D18" s="8" t="n"/>
      <c r="E18" s="8">
        <f>IF(A18="","",ROUND(B18*MIN(12,MAX(0,DATEDIF($D$6,MIN(TODAY(),$D$7+1),"m")))/12,1))</f>
        <v/>
      </c>
      <c r="F18" s="8">
        <f>IF(A18="","",SUMIFS(Requests!$E$2:$E$200,Requests!$A$2:$A$200,A18,Requests!$F$2:$F$200,"Approved",Requests!$C$2:$C$200,"&gt;="&amp;$D$6,Requests!$C$2:$C$200,"&lt;="&amp;$D$7))</f>
        <v/>
      </c>
      <c r="G18" s="8">
        <f>IF(A18="","",SUMIFS(Requests!$E$2:$E$200,Requests!$A$2:$A$200,A18,Requests!$F$2:$F$200,"Pending",Requests!$C$2:$C$200,"&gt;="&amp;$D$6,Requests!$C$2:$C$200,"&lt;="&amp;$D$7))</f>
        <v/>
      </c>
      <c r="H18" s="8">
        <f>IF(A18="","",C18+E18-F18)</f>
        <v/>
      </c>
      <c r="I18" s="8">
        <f>IF(A18="","",C18+B18-F18)</f>
        <v/>
      </c>
      <c r="J18" s="8">
        <f>IF(A18="","",IF(D18="",0,MIN(D18,MAX(0,I18))))</f>
        <v/>
      </c>
    </row>
    <row r="19">
      <c r="A19" s="7" t="n"/>
      <c r="B19" s="8" t="n"/>
      <c r="C19" s="8" t="n"/>
      <c r="D19" s="8" t="n"/>
      <c r="E19" s="8">
        <f>IF(A19="","",ROUND(B19*MIN(12,MAX(0,DATEDIF($D$6,MIN(TODAY(),$D$7+1),"m")))/12,1))</f>
        <v/>
      </c>
      <c r="F19" s="8">
        <f>IF(A19="","",SUMIFS(Requests!$E$2:$E$200,Requests!$A$2:$A$200,A19,Requests!$F$2:$F$200,"Approved",Requests!$C$2:$C$200,"&gt;="&amp;$D$6,Requests!$C$2:$C$200,"&lt;="&amp;$D$7))</f>
        <v/>
      </c>
      <c r="G19" s="8">
        <f>IF(A19="","",SUMIFS(Requests!$E$2:$E$200,Requests!$A$2:$A$200,A19,Requests!$F$2:$F$200,"Pending",Requests!$C$2:$C$200,"&gt;="&amp;$D$6,Requests!$C$2:$C$200,"&lt;="&amp;$D$7))</f>
        <v/>
      </c>
      <c r="H19" s="8">
        <f>IF(A19="","",C19+E19-F19)</f>
        <v/>
      </c>
      <c r="I19" s="8">
        <f>IF(A19="","",C19+B19-F19)</f>
        <v/>
      </c>
      <c r="J19" s="8">
        <f>IF(A19="","",IF(D19="",0,MIN(D19,MAX(0,I19))))</f>
        <v/>
      </c>
    </row>
    <row r="20">
      <c r="A20" s="7" t="n"/>
      <c r="B20" s="8" t="n"/>
      <c r="C20" s="8" t="n"/>
      <c r="D20" s="8" t="n"/>
      <c r="E20" s="8">
        <f>IF(A20="","",ROUND(B20*MIN(12,MAX(0,DATEDIF($D$6,MIN(TODAY(),$D$7+1),"m")))/12,1))</f>
        <v/>
      </c>
      <c r="F20" s="8">
        <f>IF(A20="","",SUMIFS(Requests!$E$2:$E$200,Requests!$A$2:$A$200,A20,Requests!$F$2:$F$200,"Approved",Requests!$C$2:$C$200,"&gt;="&amp;$D$6,Requests!$C$2:$C$200,"&lt;="&amp;$D$7))</f>
        <v/>
      </c>
      <c r="G20" s="8">
        <f>IF(A20="","",SUMIFS(Requests!$E$2:$E$200,Requests!$A$2:$A$200,A20,Requests!$F$2:$F$200,"Pending",Requests!$C$2:$C$200,"&gt;="&amp;$D$6,Requests!$C$2:$C$200,"&lt;="&amp;$D$7))</f>
        <v/>
      </c>
      <c r="H20" s="8">
        <f>IF(A20="","",C20+E20-F20)</f>
        <v/>
      </c>
      <c r="I20" s="8">
        <f>IF(A20="","",C20+B20-F20)</f>
        <v/>
      </c>
      <c r="J20" s="8">
        <f>IF(A20="","",IF(D20="",0,MIN(D20,MAX(0,I20))))</f>
        <v/>
      </c>
    </row>
    <row r="21">
      <c r="A21" s="7" t="n"/>
      <c r="B21" s="8" t="n"/>
      <c r="C21" s="8" t="n"/>
      <c r="D21" s="8" t="n"/>
      <c r="E21" s="8">
        <f>IF(A21="","",ROUND(B21*MIN(12,MAX(0,DATEDIF($D$6,MIN(TODAY(),$D$7+1),"m")))/12,1))</f>
        <v/>
      </c>
      <c r="F21" s="8">
        <f>IF(A21="","",SUMIFS(Requests!$E$2:$E$200,Requests!$A$2:$A$200,A21,Requests!$F$2:$F$200,"Approved",Requests!$C$2:$C$200,"&gt;="&amp;$D$6,Requests!$C$2:$C$200,"&lt;="&amp;$D$7))</f>
        <v/>
      </c>
      <c r="G21" s="8">
        <f>IF(A21="","",SUMIFS(Requests!$E$2:$E$200,Requests!$A$2:$A$200,A21,Requests!$F$2:$F$200,"Pending",Requests!$C$2:$C$200,"&gt;="&amp;$D$6,Requests!$C$2:$C$200,"&lt;="&amp;$D$7))</f>
        <v/>
      </c>
      <c r="H21" s="8">
        <f>IF(A21="","",C21+E21-F21)</f>
        <v/>
      </c>
      <c r="I21" s="8">
        <f>IF(A21="","",C21+B21-F21)</f>
        <v/>
      </c>
      <c r="J21" s="8">
        <f>IF(A21="","",IF(D21="",0,MIN(D21,MAX(0,I21))))</f>
        <v/>
      </c>
    </row>
    <row r="22">
      <c r="A22" s="7" t="n"/>
      <c r="B22" s="8" t="n"/>
      <c r="C22" s="8" t="n"/>
      <c r="D22" s="8" t="n"/>
      <c r="E22" s="8">
        <f>IF(A22="","",ROUND(B22*MIN(12,MAX(0,DATEDIF($D$6,MIN(TODAY(),$D$7+1),"m")))/12,1))</f>
        <v/>
      </c>
      <c r="F22" s="8">
        <f>IF(A22="","",SUMIFS(Requests!$E$2:$E$200,Requests!$A$2:$A$200,A22,Requests!$F$2:$F$200,"Approved",Requests!$C$2:$C$200,"&gt;="&amp;$D$6,Requests!$C$2:$C$200,"&lt;="&amp;$D$7))</f>
        <v/>
      </c>
      <c r="G22" s="8">
        <f>IF(A22="","",SUMIFS(Requests!$E$2:$E$200,Requests!$A$2:$A$200,A22,Requests!$F$2:$F$200,"Pending",Requests!$C$2:$C$200,"&gt;="&amp;$D$6,Requests!$C$2:$C$200,"&lt;="&amp;$D$7))</f>
        <v/>
      </c>
      <c r="H22" s="8">
        <f>IF(A22="","",C22+E22-F22)</f>
        <v/>
      </c>
      <c r="I22" s="8">
        <f>IF(A22="","",C22+B22-F22)</f>
        <v/>
      </c>
      <c r="J22" s="8">
        <f>IF(A22="","",IF(D22="",0,MIN(D22,MAX(0,I22))))</f>
        <v/>
      </c>
    </row>
    <row r="23">
      <c r="A23" s="7" t="n"/>
      <c r="B23" s="8" t="n"/>
      <c r="C23" s="8" t="n"/>
      <c r="D23" s="8" t="n"/>
      <c r="E23" s="8">
        <f>IF(A23="","",ROUND(B23*MIN(12,MAX(0,DATEDIF($D$6,MIN(TODAY(),$D$7+1),"m")))/12,1))</f>
        <v/>
      </c>
      <c r="F23" s="8">
        <f>IF(A23="","",SUMIFS(Requests!$E$2:$E$200,Requests!$A$2:$A$200,A23,Requests!$F$2:$F$200,"Approved",Requests!$C$2:$C$200,"&gt;="&amp;$D$6,Requests!$C$2:$C$200,"&lt;="&amp;$D$7))</f>
        <v/>
      </c>
      <c r="G23" s="8">
        <f>IF(A23="","",SUMIFS(Requests!$E$2:$E$200,Requests!$A$2:$A$200,A23,Requests!$F$2:$F$200,"Pending",Requests!$C$2:$C$200,"&gt;="&amp;$D$6,Requests!$C$2:$C$200,"&lt;="&amp;$D$7))</f>
        <v/>
      </c>
      <c r="H23" s="8">
        <f>IF(A23="","",C23+E23-F23)</f>
        <v/>
      </c>
      <c r="I23" s="8">
        <f>IF(A23="","",C23+B23-F23)</f>
        <v/>
      </c>
      <c r="J23" s="8">
        <f>IF(A23="","",IF(D23="",0,MIN(D23,MAX(0,I23))))</f>
        <v/>
      </c>
    </row>
    <row r="24">
      <c r="A24" s="7" t="n"/>
      <c r="B24" s="8" t="n"/>
      <c r="C24" s="8" t="n"/>
      <c r="D24" s="8" t="n"/>
      <c r="E24" s="8">
        <f>IF(A24="","",ROUND(B24*MIN(12,MAX(0,DATEDIF($D$6,MIN(TODAY(),$D$7+1),"m")))/12,1))</f>
        <v/>
      </c>
      <c r="F24" s="8">
        <f>IF(A24="","",SUMIFS(Requests!$E$2:$E$200,Requests!$A$2:$A$200,A24,Requests!$F$2:$F$200,"Approved",Requests!$C$2:$C$200,"&gt;="&amp;$D$6,Requests!$C$2:$C$200,"&lt;="&amp;$D$7))</f>
        <v/>
      </c>
      <c r="G24" s="8">
        <f>IF(A24="","",SUMIFS(Requests!$E$2:$E$200,Requests!$A$2:$A$200,A24,Requests!$F$2:$F$200,"Pending",Requests!$C$2:$C$200,"&gt;="&amp;$D$6,Requests!$C$2:$C$200,"&lt;="&amp;$D$7))</f>
        <v/>
      </c>
      <c r="H24" s="8">
        <f>IF(A24="","",C24+E24-F24)</f>
        <v/>
      </c>
      <c r="I24" s="8">
        <f>IF(A24="","",C24+B24-F24)</f>
        <v/>
      </c>
      <c r="J24" s="8">
        <f>IF(A24="","",IF(D24="",0,MIN(D24,MAX(0,I24))))</f>
        <v/>
      </c>
    </row>
    <row r="25">
      <c r="A25" s="7" t="n"/>
      <c r="B25" s="8" t="n"/>
      <c r="C25" s="8" t="n"/>
      <c r="D25" s="8" t="n"/>
      <c r="E25" s="8">
        <f>IF(A25="","",ROUND(B25*MIN(12,MAX(0,DATEDIF($D$6,MIN(TODAY(),$D$7+1),"m")))/12,1))</f>
        <v/>
      </c>
      <c r="F25" s="8">
        <f>IF(A25="","",SUMIFS(Requests!$E$2:$E$200,Requests!$A$2:$A$200,A25,Requests!$F$2:$F$200,"Approved",Requests!$C$2:$C$200,"&gt;="&amp;$D$6,Requests!$C$2:$C$200,"&lt;="&amp;$D$7))</f>
        <v/>
      </c>
      <c r="G25" s="8">
        <f>IF(A25="","",SUMIFS(Requests!$E$2:$E$200,Requests!$A$2:$A$200,A25,Requests!$F$2:$F$200,"Pending",Requests!$C$2:$C$200,"&gt;="&amp;$D$6,Requests!$C$2:$C$200,"&lt;="&amp;$D$7))</f>
        <v/>
      </c>
      <c r="H25" s="8">
        <f>IF(A25="","",C25+E25-F25)</f>
        <v/>
      </c>
      <c r="I25" s="8">
        <f>IF(A25="","",C25+B25-F25)</f>
        <v/>
      </c>
      <c r="J25" s="8">
        <f>IF(A25="","",IF(D25="",0,MIN(D25,MAX(0,I25))))</f>
        <v/>
      </c>
    </row>
    <row r="26">
      <c r="A26" s="7" t="n"/>
      <c r="B26" s="8" t="n"/>
      <c r="C26" s="8" t="n"/>
      <c r="D26" s="8" t="n"/>
      <c r="E26" s="8">
        <f>IF(A26="","",ROUND(B26*MIN(12,MAX(0,DATEDIF($D$6,MIN(TODAY(),$D$7+1),"m")))/12,1))</f>
        <v/>
      </c>
      <c r="F26" s="8">
        <f>IF(A26="","",SUMIFS(Requests!$E$2:$E$200,Requests!$A$2:$A$200,A26,Requests!$F$2:$F$200,"Approved",Requests!$C$2:$C$200,"&gt;="&amp;$D$6,Requests!$C$2:$C$200,"&lt;="&amp;$D$7))</f>
        <v/>
      </c>
      <c r="G26" s="8">
        <f>IF(A26="","",SUMIFS(Requests!$E$2:$E$200,Requests!$A$2:$A$200,A26,Requests!$F$2:$F$200,"Pending",Requests!$C$2:$C$200,"&gt;="&amp;$D$6,Requests!$C$2:$C$200,"&lt;="&amp;$D$7))</f>
        <v/>
      </c>
      <c r="H26" s="8">
        <f>IF(A26="","",C26+E26-F26)</f>
        <v/>
      </c>
      <c r="I26" s="8">
        <f>IF(A26="","",C26+B26-F26)</f>
        <v/>
      </c>
      <c r="J26" s="8">
        <f>IF(A26="","",IF(D26="",0,MIN(D26,MAX(0,I26))))</f>
        <v/>
      </c>
    </row>
    <row r="27">
      <c r="A27" s="7" t="n"/>
      <c r="B27" s="8" t="n"/>
      <c r="C27" s="8" t="n"/>
      <c r="D27" s="8" t="n"/>
      <c r="E27" s="8">
        <f>IF(A27="","",ROUND(B27*MIN(12,MAX(0,DATEDIF($D$6,MIN(TODAY(),$D$7+1),"m")))/12,1))</f>
        <v/>
      </c>
      <c r="F27" s="8">
        <f>IF(A27="","",SUMIFS(Requests!$E$2:$E$200,Requests!$A$2:$A$200,A27,Requests!$F$2:$F$200,"Approved",Requests!$C$2:$C$200,"&gt;="&amp;$D$6,Requests!$C$2:$C$200,"&lt;="&amp;$D$7))</f>
        <v/>
      </c>
      <c r="G27" s="8">
        <f>IF(A27="","",SUMIFS(Requests!$E$2:$E$200,Requests!$A$2:$A$200,A27,Requests!$F$2:$F$200,"Pending",Requests!$C$2:$C$200,"&gt;="&amp;$D$6,Requests!$C$2:$C$200,"&lt;="&amp;$D$7))</f>
        <v/>
      </c>
      <c r="H27" s="8">
        <f>IF(A27="","",C27+E27-F27)</f>
        <v/>
      </c>
      <c r="I27" s="8">
        <f>IF(A27="","",C27+B27-F27)</f>
        <v/>
      </c>
      <c r="J27" s="8">
        <f>IF(A27="","",IF(D27="",0,MIN(D27,MAX(0,I27))))</f>
        <v/>
      </c>
    </row>
    <row r="28">
      <c r="A28" s="7" t="n"/>
      <c r="B28" s="8" t="n"/>
      <c r="C28" s="8" t="n"/>
      <c r="D28" s="8" t="n"/>
      <c r="E28" s="8">
        <f>IF(A28="","",ROUND(B28*MIN(12,MAX(0,DATEDIF($D$6,MIN(TODAY(),$D$7+1),"m")))/12,1))</f>
        <v/>
      </c>
      <c r="F28" s="8">
        <f>IF(A28="","",SUMIFS(Requests!$E$2:$E$200,Requests!$A$2:$A$200,A28,Requests!$F$2:$F$200,"Approved",Requests!$C$2:$C$200,"&gt;="&amp;$D$6,Requests!$C$2:$C$200,"&lt;="&amp;$D$7))</f>
        <v/>
      </c>
      <c r="G28" s="8">
        <f>IF(A28="","",SUMIFS(Requests!$E$2:$E$200,Requests!$A$2:$A$200,A28,Requests!$F$2:$F$200,"Pending",Requests!$C$2:$C$200,"&gt;="&amp;$D$6,Requests!$C$2:$C$200,"&lt;="&amp;$D$7))</f>
        <v/>
      </c>
      <c r="H28" s="8">
        <f>IF(A28="","",C28+E28-F28)</f>
        <v/>
      </c>
      <c r="I28" s="8">
        <f>IF(A28="","",C28+B28-F28)</f>
        <v/>
      </c>
      <c r="J28" s="8">
        <f>IF(A28="","",IF(D28="",0,MIN(D28,MAX(0,I28))))</f>
        <v/>
      </c>
    </row>
    <row r="29">
      <c r="A29" s="7" t="n"/>
      <c r="B29" s="8" t="n"/>
      <c r="C29" s="8" t="n"/>
      <c r="D29" s="8" t="n"/>
      <c r="E29" s="8">
        <f>IF(A29="","",ROUND(B29*MIN(12,MAX(0,DATEDIF($D$6,MIN(TODAY(),$D$7+1),"m")))/12,1))</f>
        <v/>
      </c>
      <c r="F29" s="8">
        <f>IF(A29="","",SUMIFS(Requests!$E$2:$E$200,Requests!$A$2:$A$200,A29,Requests!$F$2:$F$200,"Approved",Requests!$C$2:$C$200,"&gt;="&amp;$D$6,Requests!$C$2:$C$200,"&lt;="&amp;$D$7))</f>
        <v/>
      </c>
      <c r="G29" s="8">
        <f>IF(A29="","",SUMIFS(Requests!$E$2:$E$200,Requests!$A$2:$A$200,A29,Requests!$F$2:$F$200,"Pending",Requests!$C$2:$C$200,"&gt;="&amp;$D$6,Requests!$C$2:$C$200,"&lt;="&amp;$D$7))</f>
        <v/>
      </c>
      <c r="H29" s="8">
        <f>IF(A29="","",C29+E29-F29)</f>
        <v/>
      </c>
      <c r="I29" s="8">
        <f>IF(A29="","",C29+B29-F29)</f>
        <v/>
      </c>
      <c r="J29" s="8">
        <f>IF(A29="","",IF(D29="",0,MIN(D29,MAX(0,I29))))</f>
        <v/>
      </c>
    </row>
    <row r="30">
      <c r="A30" s="7" t="n"/>
      <c r="B30" s="8" t="n"/>
      <c r="C30" s="8" t="n"/>
      <c r="D30" s="8" t="n"/>
      <c r="E30" s="8">
        <f>IF(A30="","",ROUND(B30*MIN(12,MAX(0,DATEDIF($D$6,MIN(TODAY(),$D$7+1),"m")))/12,1))</f>
        <v/>
      </c>
      <c r="F30" s="8">
        <f>IF(A30="","",SUMIFS(Requests!$E$2:$E$200,Requests!$A$2:$A$200,A30,Requests!$F$2:$F$200,"Approved",Requests!$C$2:$C$200,"&gt;="&amp;$D$6,Requests!$C$2:$C$200,"&lt;="&amp;$D$7))</f>
        <v/>
      </c>
      <c r="G30" s="8">
        <f>IF(A30="","",SUMIFS(Requests!$E$2:$E$200,Requests!$A$2:$A$200,A30,Requests!$F$2:$F$200,"Pending",Requests!$C$2:$C$200,"&gt;="&amp;$D$6,Requests!$C$2:$C$200,"&lt;="&amp;$D$7))</f>
        <v/>
      </c>
      <c r="H30" s="8">
        <f>IF(A30="","",C30+E30-F30)</f>
        <v/>
      </c>
      <c r="I30" s="8">
        <f>IF(A30="","",C30+B30-F30)</f>
        <v/>
      </c>
      <c r="J30" s="8">
        <f>IF(A30="","",IF(D30="",0,MIN(D30,MAX(0,I30))))</f>
        <v/>
      </c>
    </row>
    <row r="31">
      <c r="A31" s="7" t="n"/>
      <c r="B31" s="8" t="n"/>
      <c r="C31" s="8" t="n"/>
      <c r="D31" s="8" t="n"/>
      <c r="E31" s="8">
        <f>IF(A31="","",ROUND(B31*MIN(12,MAX(0,DATEDIF($D$6,MIN(TODAY(),$D$7+1),"m")))/12,1))</f>
        <v/>
      </c>
      <c r="F31" s="8">
        <f>IF(A31="","",SUMIFS(Requests!$E$2:$E$200,Requests!$A$2:$A$200,A31,Requests!$F$2:$F$200,"Approved",Requests!$C$2:$C$200,"&gt;="&amp;$D$6,Requests!$C$2:$C$200,"&lt;="&amp;$D$7))</f>
        <v/>
      </c>
      <c r="G31" s="8">
        <f>IF(A31="","",SUMIFS(Requests!$E$2:$E$200,Requests!$A$2:$A$200,A31,Requests!$F$2:$F$200,"Pending",Requests!$C$2:$C$200,"&gt;="&amp;$D$6,Requests!$C$2:$C$200,"&lt;="&amp;$D$7))</f>
        <v/>
      </c>
      <c r="H31" s="8">
        <f>IF(A31="","",C31+E31-F31)</f>
        <v/>
      </c>
      <c r="I31" s="8">
        <f>IF(A31="","",C31+B31-F31)</f>
        <v/>
      </c>
      <c r="J31" s="8">
        <f>IF(A31="","",IF(D31="",0,MIN(D31,MAX(0,I31))))</f>
        <v/>
      </c>
    </row>
    <row r="32">
      <c r="A32" s="7" t="n"/>
      <c r="B32" s="8" t="n"/>
      <c r="C32" s="8" t="n"/>
      <c r="D32" s="8" t="n"/>
      <c r="E32" s="8">
        <f>IF(A32="","",ROUND(B32*MIN(12,MAX(0,DATEDIF($D$6,MIN(TODAY(),$D$7+1),"m")))/12,1))</f>
        <v/>
      </c>
      <c r="F32" s="8">
        <f>IF(A32="","",SUMIFS(Requests!$E$2:$E$200,Requests!$A$2:$A$200,A32,Requests!$F$2:$F$200,"Approved",Requests!$C$2:$C$200,"&gt;="&amp;$D$6,Requests!$C$2:$C$200,"&lt;="&amp;$D$7))</f>
        <v/>
      </c>
      <c r="G32" s="8">
        <f>IF(A32="","",SUMIFS(Requests!$E$2:$E$200,Requests!$A$2:$A$200,A32,Requests!$F$2:$F$200,"Pending",Requests!$C$2:$C$200,"&gt;="&amp;$D$6,Requests!$C$2:$C$200,"&lt;="&amp;$D$7))</f>
        <v/>
      </c>
      <c r="H32" s="8">
        <f>IF(A32="","",C32+E32-F32)</f>
        <v/>
      </c>
      <c r="I32" s="8">
        <f>IF(A32="","",C32+B32-F32)</f>
        <v/>
      </c>
      <c r="J32" s="8">
        <f>IF(A32="","",IF(D32="",0,MIN(D32,MAX(0,I32))))</f>
        <v/>
      </c>
    </row>
    <row r="33">
      <c r="A33" s="7" t="n"/>
      <c r="B33" s="8" t="n"/>
      <c r="C33" s="8" t="n"/>
      <c r="D33" s="8" t="n"/>
      <c r="E33" s="8">
        <f>IF(A33="","",ROUND(B33*MIN(12,MAX(0,DATEDIF($D$6,MIN(TODAY(),$D$7+1),"m")))/12,1))</f>
        <v/>
      </c>
      <c r="F33" s="8">
        <f>IF(A33="","",SUMIFS(Requests!$E$2:$E$200,Requests!$A$2:$A$200,A33,Requests!$F$2:$F$200,"Approved",Requests!$C$2:$C$200,"&gt;="&amp;$D$6,Requests!$C$2:$C$200,"&lt;="&amp;$D$7))</f>
        <v/>
      </c>
      <c r="G33" s="8">
        <f>IF(A33="","",SUMIFS(Requests!$E$2:$E$200,Requests!$A$2:$A$200,A33,Requests!$F$2:$F$200,"Pending",Requests!$C$2:$C$200,"&gt;="&amp;$D$6,Requests!$C$2:$C$200,"&lt;="&amp;$D$7))</f>
        <v/>
      </c>
      <c r="H33" s="8">
        <f>IF(A33="","",C33+E33-F33)</f>
        <v/>
      </c>
      <c r="I33" s="8">
        <f>IF(A33="","",C33+B33-F33)</f>
        <v/>
      </c>
      <c r="J33" s="8">
        <f>IF(A33="","",IF(D33="",0,MIN(D33,MAX(0,I33))))</f>
        <v/>
      </c>
    </row>
    <row r="34">
      <c r="A34" s="7" t="n"/>
      <c r="B34" s="8" t="n"/>
      <c r="C34" s="8" t="n"/>
      <c r="D34" s="8" t="n"/>
      <c r="E34" s="8">
        <f>IF(A34="","",ROUND(B34*MIN(12,MAX(0,DATEDIF($D$6,MIN(TODAY(),$D$7+1),"m")))/12,1))</f>
        <v/>
      </c>
      <c r="F34" s="8">
        <f>IF(A34="","",SUMIFS(Requests!$E$2:$E$200,Requests!$A$2:$A$200,A34,Requests!$F$2:$F$200,"Approved",Requests!$C$2:$C$200,"&gt;="&amp;$D$6,Requests!$C$2:$C$200,"&lt;="&amp;$D$7))</f>
        <v/>
      </c>
      <c r="G34" s="8">
        <f>IF(A34="","",SUMIFS(Requests!$E$2:$E$200,Requests!$A$2:$A$200,A34,Requests!$F$2:$F$200,"Pending",Requests!$C$2:$C$200,"&gt;="&amp;$D$6,Requests!$C$2:$C$200,"&lt;="&amp;$D$7))</f>
        <v/>
      </c>
      <c r="H34" s="8">
        <f>IF(A34="","",C34+E34-F34)</f>
        <v/>
      </c>
      <c r="I34" s="8">
        <f>IF(A34="","",C34+B34-F34)</f>
        <v/>
      </c>
      <c r="J34" s="8">
        <f>IF(A34="","",IF(D34="",0,MIN(D34,MAX(0,I34))))</f>
        <v/>
      </c>
    </row>
    <row r="36">
      <c r="A36" s="2" t="inlineStr">
        <is>
          <t>Made by ReliTime - timesheets, approvals, job costing and GST invoicing for consultancies: https://relitime.com</t>
        </is>
      </c>
    </row>
  </sheetData>
  <conditionalFormatting sqref="H10:I34">
    <cfRule type="cellIs" priority="1" operator="lessThan" dxfId="0">
      <formula>0</formula>
    </cfRule>
  </conditionalFormatting>
  <dataValidations count="1">
    <dataValidation sqref="D4" showDropDown="0" showInputMessage="0" showErrorMessage="0" allowBlank="0" type="whole" operator="between">
      <formula1>1</formula1>
      <formula2>12</formula2>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G200"/>
  <sheetViews>
    <sheetView workbookViewId="0">
      <pane ySplit="1" topLeftCell="A2" activePane="bottomLeft" state="frozen"/>
      <selection pane="bottomLeft" activeCell="A1" sqref="A1"/>
    </sheetView>
  </sheetViews>
  <sheetFormatPr baseColWidth="8" defaultRowHeight="15"/>
  <cols>
    <col width="26" customWidth="1" min="1" max="1"/>
    <col width="11" customWidth="1" min="2" max="2"/>
    <col width="13" customWidth="1" min="3" max="3"/>
    <col width="13" customWidth="1" min="4" max="4"/>
    <col width="12" customWidth="1" min="5" max="5"/>
    <col width="12" customWidth="1" min="6" max="6"/>
    <col width="36" customWidth="1" min="7" max="7"/>
  </cols>
  <sheetData>
    <row r="1" ht="32" customHeight="1">
      <c r="A1" s="6" t="inlineStr">
        <is>
          <t>Name</t>
        </is>
      </c>
      <c r="B1" s="6" t="inlineStr">
        <is>
          <t>Type</t>
        </is>
      </c>
      <c r="C1" s="6" t="inlineStr">
        <is>
          <t>From</t>
        </is>
      </c>
      <c r="D1" s="6" t="inlineStr">
        <is>
          <t>To</t>
        </is>
      </c>
      <c r="E1" s="6" t="inlineStr">
        <is>
          <t>Working days</t>
        </is>
      </c>
      <c r="F1" s="6" t="inlineStr">
        <is>
          <t>Status</t>
        </is>
      </c>
      <c r="G1" s="6" t="inlineStr">
        <is>
          <t>Note</t>
        </is>
      </c>
    </row>
    <row r="2">
      <c r="A2" s="7" t="inlineStr">
        <is>
          <t>Asha Rao (example)</t>
        </is>
      </c>
      <c r="B2" s="7" t="inlineStr">
        <is>
          <t>Earned</t>
        </is>
      </c>
      <c r="C2" s="9" t="n">
        <v>46314</v>
      </c>
      <c r="D2" s="9" t="n">
        <v>46318</v>
      </c>
      <c r="E2" s="8">
        <f>IF(OR(C2="",D2=""),"",NETWORKDAYS(C2,D2,Holidays!$A$2:$A$60))</f>
        <v/>
      </c>
      <c r="F2" s="7" t="inlineStr">
        <is>
          <t>Approved</t>
        </is>
      </c>
      <c r="G2" s="7" t="n"/>
    </row>
    <row r="3">
      <c r="A3" s="7" t="inlineStr">
        <is>
          <t>James Okafor (example)</t>
        </is>
      </c>
      <c r="B3" s="7" t="inlineStr">
        <is>
          <t>Casual</t>
        </is>
      </c>
      <c r="C3" s="9" t="n">
        <v>46302</v>
      </c>
      <c r="D3" s="9" t="n">
        <v>46302</v>
      </c>
      <c r="E3" s="8">
        <f>IF(OR(C3="",D3=""),"",NETWORKDAYS(C3,D3,Holidays!$A$2:$A$60))</f>
        <v/>
      </c>
      <c r="F3" s="7" t="inlineStr">
        <is>
          <t>Approved</t>
        </is>
      </c>
      <c r="G3" s="7" t="n"/>
    </row>
    <row r="4">
      <c r="A4" s="7" t="inlineStr">
        <is>
          <t>Meera Iyer (example)</t>
        </is>
      </c>
      <c r="B4" s="7" t="inlineStr">
        <is>
          <t>Earned</t>
        </is>
      </c>
      <c r="C4" s="9" t="n">
        <v>46328</v>
      </c>
      <c r="D4" s="9" t="n">
        <v>46332</v>
      </c>
      <c r="E4" s="8">
        <f>IF(OR(C4="",D4=""),"",NETWORKDAYS(C4,D4,Holidays!$A$2:$A$60))</f>
        <v/>
      </c>
      <c r="F4" s="7" t="inlineStr">
        <is>
          <t>Pending</t>
        </is>
      </c>
      <c r="G4" s="7" t="n"/>
    </row>
    <row r="5">
      <c r="A5" s="7" t="n"/>
      <c r="B5" s="7" t="n"/>
      <c r="C5" s="9" t="n"/>
      <c r="D5" s="9" t="n"/>
      <c r="E5" s="8">
        <f>IF(OR(C5="",D5=""),"",NETWORKDAYS(C5,D5,Holidays!$A$2:$A$60))</f>
        <v/>
      </c>
      <c r="F5" s="7" t="n"/>
      <c r="G5" s="7" t="n"/>
    </row>
    <row r="6">
      <c r="A6" s="7" t="n"/>
      <c r="B6" s="7" t="n"/>
      <c r="C6" s="9" t="n"/>
      <c r="D6" s="9" t="n"/>
      <c r="E6" s="8">
        <f>IF(OR(C6="",D6=""),"",NETWORKDAYS(C6,D6,Holidays!$A$2:$A$60))</f>
        <v/>
      </c>
      <c r="F6" s="7" t="n"/>
      <c r="G6" s="7" t="n"/>
    </row>
    <row r="7">
      <c r="A7" s="7" t="n"/>
      <c r="B7" s="7" t="n"/>
      <c r="C7" s="9" t="n"/>
      <c r="D7" s="9" t="n"/>
      <c r="E7" s="8">
        <f>IF(OR(C7="",D7=""),"",NETWORKDAYS(C7,D7,Holidays!$A$2:$A$60))</f>
        <v/>
      </c>
      <c r="F7" s="7" t="n"/>
      <c r="G7" s="7" t="n"/>
    </row>
    <row r="8">
      <c r="A8" s="7" t="n"/>
      <c r="B8" s="7" t="n"/>
      <c r="C8" s="9" t="n"/>
      <c r="D8" s="9" t="n"/>
      <c r="E8" s="8">
        <f>IF(OR(C8="",D8=""),"",NETWORKDAYS(C8,D8,Holidays!$A$2:$A$60))</f>
        <v/>
      </c>
      <c r="F8" s="7" t="n"/>
      <c r="G8" s="7" t="n"/>
    </row>
    <row r="9">
      <c r="A9" s="7" t="n"/>
      <c r="B9" s="7" t="n"/>
      <c r="C9" s="9" t="n"/>
      <c r="D9" s="9" t="n"/>
      <c r="E9" s="8">
        <f>IF(OR(C9="",D9=""),"",NETWORKDAYS(C9,D9,Holidays!$A$2:$A$60))</f>
        <v/>
      </c>
      <c r="F9" s="7" t="n"/>
      <c r="G9" s="7" t="n"/>
    </row>
    <row r="10">
      <c r="A10" s="7" t="n"/>
      <c r="B10" s="7" t="n"/>
      <c r="C10" s="9" t="n"/>
      <c r="D10" s="9" t="n"/>
      <c r="E10" s="8">
        <f>IF(OR(C10="",D10=""),"",NETWORKDAYS(C10,D10,Holidays!$A$2:$A$60))</f>
        <v/>
      </c>
      <c r="F10" s="7" t="n"/>
      <c r="G10" s="7" t="n"/>
    </row>
    <row r="11">
      <c r="A11" s="7" t="n"/>
      <c r="B11" s="7" t="n"/>
      <c r="C11" s="9" t="n"/>
      <c r="D11" s="9" t="n"/>
      <c r="E11" s="8">
        <f>IF(OR(C11="",D11=""),"",NETWORKDAYS(C11,D11,Holidays!$A$2:$A$60))</f>
        <v/>
      </c>
      <c r="F11" s="7" t="n"/>
      <c r="G11" s="7" t="n"/>
    </row>
    <row r="12">
      <c r="A12" s="7" t="n"/>
      <c r="B12" s="7" t="n"/>
      <c r="C12" s="9" t="n"/>
      <c r="D12" s="9" t="n"/>
      <c r="E12" s="8">
        <f>IF(OR(C12="",D12=""),"",NETWORKDAYS(C12,D12,Holidays!$A$2:$A$60))</f>
        <v/>
      </c>
      <c r="F12" s="7" t="n"/>
      <c r="G12" s="7" t="n"/>
    </row>
    <row r="13">
      <c r="A13" s="7" t="n"/>
      <c r="B13" s="7" t="n"/>
      <c r="C13" s="9" t="n"/>
      <c r="D13" s="9" t="n"/>
      <c r="E13" s="8">
        <f>IF(OR(C13="",D13=""),"",NETWORKDAYS(C13,D13,Holidays!$A$2:$A$60))</f>
        <v/>
      </c>
      <c r="F13" s="7" t="n"/>
      <c r="G13" s="7" t="n"/>
    </row>
    <row r="14">
      <c r="A14" s="7" t="n"/>
      <c r="B14" s="7" t="n"/>
      <c r="C14" s="9" t="n"/>
      <c r="D14" s="9" t="n"/>
      <c r="E14" s="8">
        <f>IF(OR(C14="",D14=""),"",NETWORKDAYS(C14,D14,Holidays!$A$2:$A$60))</f>
        <v/>
      </c>
      <c r="F14" s="7" t="n"/>
      <c r="G14" s="7" t="n"/>
    </row>
    <row r="15">
      <c r="A15" s="7" t="n"/>
      <c r="B15" s="7" t="n"/>
      <c r="C15" s="9" t="n"/>
      <c r="D15" s="9" t="n"/>
      <c r="E15" s="8">
        <f>IF(OR(C15="",D15=""),"",NETWORKDAYS(C15,D15,Holidays!$A$2:$A$60))</f>
        <v/>
      </c>
      <c r="F15" s="7" t="n"/>
      <c r="G15" s="7" t="n"/>
    </row>
    <row r="16">
      <c r="A16" s="7" t="n"/>
      <c r="B16" s="7" t="n"/>
      <c r="C16" s="9" t="n"/>
      <c r="D16" s="9" t="n"/>
      <c r="E16" s="8">
        <f>IF(OR(C16="",D16=""),"",NETWORKDAYS(C16,D16,Holidays!$A$2:$A$60))</f>
        <v/>
      </c>
      <c r="F16" s="7" t="n"/>
      <c r="G16" s="7" t="n"/>
    </row>
    <row r="17">
      <c r="A17" s="7" t="n"/>
      <c r="B17" s="7" t="n"/>
      <c r="C17" s="9" t="n"/>
      <c r="D17" s="9" t="n"/>
      <c r="E17" s="8">
        <f>IF(OR(C17="",D17=""),"",NETWORKDAYS(C17,D17,Holidays!$A$2:$A$60))</f>
        <v/>
      </c>
      <c r="F17" s="7" t="n"/>
      <c r="G17" s="7" t="n"/>
    </row>
    <row r="18">
      <c r="A18" s="7" t="n"/>
      <c r="B18" s="7" t="n"/>
      <c r="C18" s="9" t="n"/>
      <c r="D18" s="9" t="n"/>
      <c r="E18" s="8">
        <f>IF(OR(C18="",D18=""),"",NETWORKDAYS(C18,D18,Holidays!$A$2:$A$60))</f>
        <v/>
      </c>
      <c r="F18" s="7" t="n"/>
      <c r="G18" s="7" t="n"/>
    </row>
    <row r="19">
      <c r="A19" s="7" t="n"/>
      <c r="B19" s="7" t="n"/>
      <c r="C19" s="9" t="n"/>
      <c r="D19" s="9" t="n"/>
      <c r="E19" s="8">
        <f>IF(OR(C19="",D19=""),"",NETWORKDAYS(C19,D19,Holidays!$A$2:$A$60))</f>
        <v/>
      </c>
      <c r="F19" s="7" t="n"/>
      <c r="G19" s="7" t="n"/>
    </row>
    <row r="20">
      <c r="A20" s="7" t="n"/>
      <c r="B20" s="7" t="n"/>
      <c r="C20" s="9" t="n"/>
      <c r="D20" s="9" t="n"/>
      <c r="E20" s="8">
        <f>IF(OR(C20="",D20=""),"",NETWORKDAYS(C20,D20,Holidays!$A$2:$A$60))</f>
        <v/>
      </c>
      <c r="F20" s="7" t="n"/>
      <c r="G20" s="7" t="n"/>
    </row>
    <row r="21">
      <c r="A21" s="7" t="n"/>
      <c r="B21" s="7" t="n"/>
      <c r="C21" s="9" t="n"/>
      <c r="D21" s="9" t="n"/>
      <c r="E21" s="8">
        <f>IF(OR(C21="",D21=""),"",NETWORKDAYS(C21,D21,Holidays!$A$2:$A$60))</f>
        <v/>
      </c>
      <c r="F21" s="7" t="n"/>
      <c r="G21" s="7" t="n"/>
    </row>
    <row r="22">
      <c r="A22" s="7" t="n"/>
      <c r="B22" s="7" t="n"/>
      <c r="C22" s="9" t="n"/>
      <c r="D22" s="9" t="n"/>
      <c r="E22" s="8">
        <f>IF(OR(C22="",D22=""),"",NETWORKDAYS(C22,D22,Holidays!$A$2:$A$60))</f>
        <v/>
      </c>
      <c r="F22" s="7" t="n"/>
      <c r="G22" s="7" t="n"/>
    </row>
    <row r="23">
      <c r="A23" s="7" t="n"/>
      <c r="B23" s="7" t="n"/>
      <c r="C23" s="9" t="n"/>
      <c r="D23" s="9" t="n"/>
      <c r="E23" s="8">
        <f>IF(OR(C23="",D23=""),"",NETWORKDAYS(C23,D23,Holidays!$A$2:$A$60))</f>
        <v/>
      </c>
      <c r="F23" s="7" t="n"/>
      <c r="G23" s="7" t="n"/>
    </row>
    <row r="24">
      <c r="A24" s="7" t="n"/>
      <c r="B24" s="7" t="n"/>
      <c r="C24" s="9" t="n"/>
      <c r="D24" s="9" t="n"/>
      <c r="E24" s="8">
        <f>IF(OR(C24="",D24=""),"",NETWORKDAYS(C24,D24,Holidays!$A$2:$A$60))</f>
        <v/>
      </c>
      <c r="F24" s="7" t="n"/>
      <c r="G24" s="7" t="n"/>
    </row>
    <row r="25">
      <c r="A25" s="7" t="n"/>
      <c r="B25" s="7" t="n"/>
      <c r="C25" s="9" t="n"/>
      <c r="D25" s="9" t="n"/>
      <c r="E25" s="8">
        <f>IF(OR(C25="",D25=""),"",NETWORKDAYS(C25,D25,Holidays!$A$2:$A$60))</f>
        <v/>
      </c>
      <c r="F25" s="7" t="n"/>
      <c r="G25" s="7" t="n"/>
    </row>
    <row r="26">
      <c r="A26" s="7" t="n"/>
      <c r="B26" s="7" t="n"/>
      <c r="C26" s="9" t="n"/>
      <c r="D26" s="9" t="n"/>
      <c r="E26" s="8">
        <f>IF(OR(C26="",D26=""),"",NETWORKDAYS(C26,D26,Holidays!$A$2:$A$60))</f>
        <v/>
      </c>
      <c r="F26" s="7" t="n"/>
      <c r="G26" s="7" t="n"/>
    </row>
    <row r="27">
      <c r="A27" s="7" t="n"/>
      <c r="B27" s="7" t="n"/>
      <c r="C27" s="9" t="n"/>
      <c r="D27" s="9" t="n"/>
      <c r="E27" s="8">
        <f>IF(OR(C27="",D27=""),"",NETWORKDAYS(C27,D27,Holidays!$A$2:$A$60))</f>
        <v/>
      </c>
      <c r="F27" s="7" t="n"/>
      <c r="G27" s="7" t="n"/>
    </row>
    <row r="28">
      <c r="A28" s="7" t="n"/>
      <c r="B28" s="7" t="n"/>
      <c r="C28" s="9" t="n"/>
      <c r="D28" s="9" t="n"/>
      <c r="E28" s="8">
        <f>IF(OR(C28="",D28=""),"",NETWORKDAYS(C28,D28,Holidays!$A$2:$A$60))</f>
        <v/>
      </c>
      <c r="F28" s="7" t="n"/>
      <c r="G28" s="7" t="n"/>
    </row>
    <row r="29">
      <c r="A29" s="7" t="n"/>
      <c r="B29" s="7" t="n"/>
      <c r="C29" s="9" t="n"/>
      <c r="D29" s="9" t="n"/>
      <c r="E29" s="8">
        <f>IF(OR(C29="",D29=""),"",NETWORKDAYS(C29,D29,Holidays!$A$2:$A$60))</f>
        <v/>
      </c>
      <c r="F29" s="7" t="n"/>
      <c r="G29" s="7" t="n"/>
    </row>
    <row r="30">
      <c r="A30" s="7" t="n"/>
      <c r="B30" s="7" t="n"/>
      <c r="C30" s="9" t="n"/>
      <c r="D30" s="9" t="n"/>
      <c r="E30" s="8">
        <f>IF(OR(C30="",D30=""),"",NETWORKDAYS(C30,D30,Holidays!$A$2:$A$60))</f>
        <v/>
      </c>
      <c r="F30" s="7" t="n"/>
      <c r="G30" s="7" t="n"/>
    </row>
    <row r="31">
      <c r="A31" s="7" t="n"/>
      <c r="B31" s="7" t="n"/>
      <c r="C31" s="9" t="n"/>
      <c r="D31" s="9" t="n"/>
      <c r="E31" s="8">
        <f>IF(OR(C31="",D31=""),"",NETWORKDAYS(C31,D31,Holidays!$A$2:$A$60))</f>
        <v/>
      </c>
      <c r="F31" s="7" t="n"/>
      <c r="G31" s="7" t="n"/>
    </row>
    <row r="32">
      <c r="A32" s="7" t="n"/>
      <c r="B32" s="7" t="n"/>
      <c r="C32" s="9" t="n"/>
      <c r="D32" s="9" t="n"/>
      <c r="E32" s="8">
        <f>IF(OR(C32="",D32=""),"",NETWORKDAYS(C32,D32,Holidays!$A$2:$A$60))</f>
        <v/>
      </c>
      <c r="F32" s="7" t="n"/>
      <c r="G32" s="7" t="n"/>
    </row>
    <row r="33">
      <c r="C33" s="5" t="n"/>
      <c r="D33" s="5" t="n"/>
      <c r="E33" s="10">
        <f>IF(OR(C33="",D33=""),"",NETWORKDAYS(C33,D33,Holidays!$A$2:$A$60))</f>
        <v/>
      </c>
    </row>
    <row r="34">
      <c r="C34" s="5" t="n"/>
      <c r="D34" s="5" t="n"/>
      <c r="E34" s="10">
        <f>IF(OR(C34="",D34=""),"",NETWORKDAYS(C34,D34,Holidays!$A$2:$A$60))</f>
        <v/>
      </c>
    </row>
    <row r="35">
      <c r="C35" s="5" t="n"/>
      <c r="D35" s="5" t="n"/>
      <c r="E35" s="10">
        <f>IF(OR(C35="",D35=""),"",NETWORKDAYS(C35,D35,Holidays!$A$2:$A$60))</f>
        <v/>
      </c>
    </row>
    <row r="36">
      <c r="C36" s="5" t="n"/>
      <c r="D36" s="5" t="n"/>
      <c r="E36" s="10">
        <f>IF(OR(C36="",D36=""),"",NETWORKDAYS(C36,D36,Holidays!$A$2:$A$60))</f>
        <v/>
      </c>
    </row>
    <row r="37">
      <c r="C37" s="5" t="n"/>
      <c r="D37" s="5" t="n"/>
      <c r="E37" s="10">
        <f>IF(OR(C37="",D37=""),"",NETWORKDAYS(C37,D37,Holidays!$A$2:$A$60))</f>
        <v/>
      </c>
    </row>
    <row r="38">
      <c r="C38" s="5" t="n"/>
      <c r="D38" s="5" t="n"/>
      <c r="E38" s="10">
        <f>IF(OR(C38="",D38=""),"",NETWORKDAYS(C38,D38,Holidays!$A$2:$A$60))</f>
        <v/>
      </c>
    </row>
    <row r="39">
      <c r="C39" s="5" t="n"/>
      <c r="D39" s="5" t="n"/>
      <c r="E39" s="10">
        <f>IF(OR(C39="",D39=""),"",NETWORKDAYS(C39,D39,Holidays!$A$2:$A$60))</f>
        <v/>
      </c>
    </row>
    <row r="40">
      <c r="C40" s="5" t="n"/>
      <c r="D40" s="5" t="n"/>
      <c r="E40" s="10">
        <f>IF(OR(C40="",D40=""),"",NETWORKDAYS(C40,D40,Holidays!$A$2:$A$60))</f>
        <v/>
      </c>
    </row>
    <row r="41">
      <c r="C41" s="5" t="n"/>
      <c r="D41" s="5" t="n"/>
      <c r="E41" s="10">
        <f>IF(OR(C41="",D41=""),"",NETWORKDAYS(C41,D41,Holidays!$A$2:$A$60))</f>
        <v/>
      </c>
    </row>
    <row r="42">
      <c r="C42" s="5" t="n"/>
      <c r="D42" s="5" t="n"/>
      <c r="E42" s="10">
        <f>IF(OR(C42="",D42=""),"",NETWORKDAYS(C42,D42,Holidays!$A$2:$A$60))</f>
        <v/>
      </c>
    </row>
    <row r="43">
      <c r="C43" s="5" t="n"/>
      <c r="D43" s="5" t="n"/>
      <c r="E43" s="10">
        <f>IF(OR(C43="",D43=""),"",NETWORKDAYS(C43,D43,Holidays!$A$2:$A$60))</f>
        <v/>
      </c>
    </row>
    <row r="44">
      <c r="C44" s="5" t="n"/>
      <c r="D44" s="5" t="n"/>
      <c r="E44" s="10">
        <f>IF(OR(C44="",D44=""),"",NETWORKDAYS(C44,D44,Holidays!$A$2:$A$60))</f>
        <v/>
      </c>
    </row>
    <row r="45">
      <c r="C45" s="5" t="n"/>
      <c r="D45" s="5" t="n"/>
      <c r="E45" s="10">
        <f>IF(OR(C45="",D45=""),"",NETWORKDAYS(C45,D45,Holidays!$A$2:$A$60))</f>
        <v/>
      </c>
    </row>
    <row r="46">
      <c r="C46" s="5" t="n"/>
      <c r="D46" s="5" t="n"/>
      <c r="E46" s="10">
        <f>IF(OR(C46="",D46=""),"",NETWORKDAYS(C46,D46,Holidays!$A$2:$A$60))</f>
        <v/>
      </c>
    </row>
    <row r="47">
      <c r="C47" s="5" t="n"/>
      <c r="D47" s="5" t="n"/>
      <c r="E47" s="10">
        <f>IF(OR(C47="",D47=""),"",NETWORKDAYS(C47,D47,Holidays!$A$2:$A$60))</f>
        <v/>
      </c>
    </row>
    <row r="48">
      <c r="C48" s="5" t="n"/>
      <c r="D48" s="5" t="n"/>
      <c r="E48" s="10">
        <f>IF(OR(C48="",D48=""),"",NETWORKDAYS(C48,D48,Holidays!$A$2:$A$60))</f>
        <v/>
      </c>
    </row>
    <row r="49">
      <c r="C49" s="5" t="n"/>
      <c r="D49" s="5" t="n"/>
      <c r="E49" s="10">
        <f>IF(OR(C49="",D49=""),"",NETWORKDAYS(C49,D49,Holidays!$A$2:$A$60))</f>
        <v/>
      </c>
    </row>
    <row r="50">
      <c r="C50" s="5" t="n"/>
      <c r="D50" s="5" t="n"/>
      <c r="E50" s="10">
        <f>IF(OR(C50="",D50=""),"",NETWORKDAYS(C50,D50,Holidays!$A$2:$A$60))</f>
        <v/>
      </c>
    </row>
    <row r="51">
      <c r="C51" s="5" t="n"/>
      <c r="D51" s="5" t="n"/>
      <c r="E51" s="10">
        <f>IF(OR(C51="",D51=""),"",NETWORKDAYS(C51,D51,Holidays!$A$2:$A$60))</f>
        <v/>
      </c>
    </row>
    <row r="52">
      <c r="C52" s="5" t="n"/>
      <c r="D52" s="5" t="n"/>
      <c r="E52" s="10">
        <f>IF(OR(C52="",D52=""),"",NETWORKDAYS(C52,D52,Holidays!$A$2:$A$60))</f>
        <v/>
      </c>
    </row>
    <row r="53">
      <c r="C53" s="5" t="n"/>
      <c r="D53" s="5" t="n"/>
      <c r="E53" s="10">
        <f>IF(OR(C53="",D53=""),"",NETWORKDAYS(C53,D53,Holidays!$A$2:$A$60))</f>
        <v/>
      </c>
    </row>
    <row r="54">
      <c r="C54" s="5" t="n"/>
      <c r="D54" s="5" t="n"/>
      <c r="E54" s="10">
        <f>IF(OR(C54="",D54=""),"",NETWORKDAYS(C54,D54,Holidays!$A$2:$A$60))</f>
        <v/>
      </c>
    </row>
    <row r="55">
      <c r="C55" s="5" t="n"/>
      <c r="D55" s="5" t="n"/>
      <c r="E55" s="10">
        <f>IF(OR(C55="",D55=""),"",NETWORKDAYS(C55,D55,Holidays!$A$2:$A$60))</f>
        <v/>
      </c>
    </row>
    <row r="56">
      <c r="C56" s="5" t="n"/>
      <c r="D56" s="5" t="n"/>
      <c r="E56" s="10">
        <f>IF(OR(C56="",D56=""),"",NETWORKDAYS(C56,D56,Holidays!$A$2:$A$60))</f>
        <v/>
      </c>
    </row>
    <row r="57">
      <c r="C57" s="5" t="n"/>
      <c r="D57" s="5" t="n"/>
      <c r="E57" s="10">
        <f>IF(OR(C57="",D57=""),"",NETWORKDAYS(C57,D57,Holidays!$A$2:$A$60))</f>
        <v/>
      </c>
    </row>
    <row r="58">
      <c r="C58" s="5" t="n"/>
      <c r="D58" s="5" t="n"/>
      <c r="E58" s="10">
        <f>IF(OR(C58="",D58=""),"",NETWORKDAYS(C58,D58,Holidays!$A$2:$A$60))</f>
        <v/>
      </c>
    </row>
    <row r="59">
      <c r="C59" s="5" t="n"/>
      <c r="D59" s="5" t="n"/>
      <c r="E59" s="10">
        <f>IF(OR(C59="",D59=""),"",NETWORKDAYS(C59,D59,Holidays!$A$2:$A$60))</f>
        <v/>
      </c>
    </row>
    <row r="60">
      <c r="C60" s="5" t="n"/>
      <c r="D60" s="5" t="n"/>
      <c r="E60" s="10">
        <f>IF(OR(C60="",D60=""),"",NETWORKDAYS(C60,D60,Holidays!$A$2:$A$60))</f>
        <v/>
      </c>
    </row>
    <row r="61">
      <c r="C61" s="5" t="n"/>
      <c r="D61" s="5" t="n"/>
      <c r="E61" s="10">
        <f>IF(OR(C61="",D61=""),"",NETWORKDAYS(C61,D61,Holidays!$A$2:$A$60))</f>
        <v/>
      </c>
    </row>
    <row r="62">
      <c r="C62" s="5" t="n"/>
      <c r="D62" s="5" t="n"/>
      <c r="E62" s="10">
        <f>IF(OR(C62="",D62=""),"",NETWORKDAYS(C62,D62,Holidays!$A$2:$A$60))</f>
        <v/>
      </c>
    </row>
    <row r="63">
      <c r="C63" s="5" t="n"/>
      <c r="D63" s="5" t="n"/>
      <c r="E63" s="10">
        <f>IF(OR(C63="",D63=""),"",NETWORKDAYS(C63,D63,Holidays!$A$2:$A$60))</f>
        <v/>
      </c>
    </row>
    <row r="64">
      <c r="C64" s="5" t="n"/>
      <c r="D64" s="5" t="n"/>
      <c r="E64" s="10">
        <f>IF(OR(C64="",D64=""),"",NETWORKDAYS(C64,D64,Holidays!$A$2:$A$60))</f>
        <v/>
      </c>
    </row>
    <row r="65">
      <c r="C65" s="5" t="n"/>
      <c r="D65" s="5" t="n"/>
      <c r="E65" s="10">
        <f>IF(OR(C65="",D65=""),"",NETWORKDAYS(C65,D65,Holidays!$A$2:$A$60))</f>
        <v/>
      </c>
    </row>
    <row r="66">
      <c r="C66" s="5" t="n"/>
      <c r="D66" s="5" t="n"/>
      <c r="E66" s="10">
        <f>IF(OR(C66="",D66=""),"",NETWORKDAYS(C66,D66,Holidays!$A$2:$A$60))</f>
        <v/>
      </c>
    </row>
    <row r="67">
      <c r="C67" s="5" t="n"/>
      <c r="D67" s="5" t="n"/>
      <c r="E67" s="10">
        <f>IF(OR(C67="",D67=""),"",NETWORKDAYS(C67,D67,Holidays!$A$2:$A$60))</f>
        <v/>
      </c>
    </row>
    <row r="68">
      <c r="C68" s="5" t="n"/>
      <c r="D68" s="5" t="n"/>
      <c r="E68" s="10">
        <f>IF(OR(C68="",D68=""),"",NETWORKDAYS(C68,D68,Holidays!$A$2:$A$60))</f>
        <v/>
      </c>
    </row>
    <row r="69">
      <c r="C69" s="5" t="n"/>
      <c r="D69" s="5" t="n"/>
      <c r="E69" s="10">
        <f>IF(OR(C69="",D69=""),"",NETWORKDAYS(C69,D69,Holidays!$A$2:$A$60))</f>
        <v/>
      </c>
    </row>
    <row r="70">
      <c r="C70" s="5" t="n"/>
      <c r="D70" s="5" t="n"/>
      <c r="E70" s="10">
        <f>IF(OR(C70="",D70=""),"",NETWORKDAYS(C70,D70,Holidays!$A$2:$A$60))</f>
        <v/>
      </c>
    </row>
    <row r="71">
      <c r="C71" s="5" t="n"/>
      <c r="D71" s="5" t="n"/>
      <c r="E71" s="10">
        <f>IF(OR(C71="",D71=""),"",NETWORKDAYS(C71,D71,Holidays!$A$2:$A$60))</f>
        <v/>
      </c>
    </row>
    <row r="72">
      <c r="C72" s="5" t="n"/>
      <c r="D72" s="5" t="n"/>
      <c r="E72" s="10">
        <f>IF(OR(C72="",D72=""),"",NETWORKDAYS(C72,D72,Holidays!$A$2:$A$60))</f>
        <v/>
      </c>
    </row>
    <row r="73">
      <c r="C73" s="5" t="n"/>
      <c r="D73" s="5" t="n"/>
      <c r="E73" s="10">
        <f>IF(OR(C73="",D73=""),"",NETWORKDAYS(C73,D73,Holidays!$A$2:$A$60))</f>
        <v/>
      </c>
    </row>
    <row r="74">
      <c r="C74" s="5" t="n"/>
      <c r="D74" s="5" t="n"/>
      <c r="E74" s="10">
        <f>IF(OR(C74="",D74=""),"",NETWORKDAYS(C74,D74,Holidays!$A$2:$A$60))</f>
        <v/>
      </c>
    </row>
    <row r="75">
      <c r="C75" s="5" t="n"/>
      <c r="D75" s="5" t="n"/>
      <c r="E75" s="10">
        <f>IF(OR(C75="",D75=""),"",NETWORKDAYS(C75,D75,Holidays!$A$2:$A$60))</f>
        <v/>
      </c>
    </row>
    <row r="76">
      <c r="C76" s="5" t="n"/>
      <c r="D76" s="5" t="n"/>
      <c r="E76" s="10">
        <f>IF(OR(C76="",D76=""),"",NETWORKDAYS(C76,D76,Holidays!$A$2:$A$60))</f>
        <v/>
      </c>
    </row>
    <row r="77">
      <c r="C77" s="5" t="n"/>
      <c r="D77" s="5" t="n"/>
      <c r="E77" s="10">
        <f>IF(OR(C77="",D77=""),"",NETWORKDAYS(C77,D77,Holidays!$A$2:$A$60))</f>
        <v/>
      </c>
    </row>
    <row r="78">
      <c r="C78" s="5" t="n"/>
      <c r="D78" s="5" t="n"/>
      <c r="E78" s="10">
        <f>IF(OR(C78="",D78=""),"",NETWORKDAYS(C78,D78,Holidays!$A$2:$A$60))</f>
        <v/>
      </c>
    </row>
    <row r="79">
      <c r="C79" s="5" t="n"/>
      <c r="D79" s="5" t="n"/>
      <c r="E79" s="10">
        <f>IF(OR(C79="",D79=""),"",NETWORKDAYS(C79,D79,Holidays!$A$2:$A$60))</f>
        <v/>
      </c>
    </row>
    <row r="80">
      <c r="C80" s="5" t="n"/>
      <c r="D80" s="5" t="n"/>
      <c r="E80" s="10">
        <f>IF(OR(C80="",D80=""),"",NETWORKDAYS(C80,D80,Holidays!$A$2:$A$60))</f>
        <v/>
      </c>
    </row>
    <row r="81">
      <c r="C81" s="5" t="n"/>
      <c r="D81" s="5" t="n"/>
      <c r="E81" s="10">
        <f>IF(OR(C81="",D81=""),"",NETWORKDAYS(C81,D81,Holidays!$A$2:$A$60))</f>
        <v/>
      </c>
    </row>
    <row r="82">
      <c r="C82" s="5" t="n"/>
      <c r="D82" s="5" t="n"/>
      <c r="E82" s="10">
        <f>IF(OR(C82="",D82=""),"",NETWORKDAYS(C82,D82,Holidays!$A$2:$A$60))</f>
        <v/>
      </c>
    </row>
    <row r="83">
      <c r="C83" s="5" t="n"/>
      <c r="D83" s="5" t="n"/>
      <c r="E83" s="10">
        <f>IF(OR(C83="",D83=""),"",NETWORKDAYS(C83,D83,Holidays!$A$2:$A$60))</f>
        <v/>
      </c>
    </row>
    <row r="84">
      <c r="C84" s="5" t="n"/>
      <c r="D84" s="5" t="n"/>
      <c r="E84" s="10">
        <f>IF(OR(C84="",D84=""),"",NETWORKDAYS(C84,D84,Holidays!$A$2:$A$60))</f>
        <v/>
      </c>
    </row>
    <row r="85">
      <c r="C85" s="5" t="n"/>
      <c r="D85" s="5" t="n"/>
      <c r="E85" s="10">
        <f>IF(OR(C85="",D85=""),"",NETWORKDAYS(C85,D85,Holidays!$A$2:$A$60))</f>
        <v/>
      </c>
    </row>
    <row r="86">
      <c r="C86" s="5" t="n"/>
      <c r="D86" s="5" t="n"/>
      <c r="E86" s="10">
        <f>IF(OR(C86="",D86=""),"",NETWORKDAYS(C86,D86,Holidays!$A$2:$A$60))</f>
        <v/>
      </c>
    </row>
    <row r="87">
      <c r="C87" s="5" t="n"/>
      <c r="D87" s="5" t="n"/>
      <c r="E87" s="10">
        <f>IF(OR(C87="",D87=""),"",NETWORKDAYS(C87,D87,Holidays!$A$2:$A$60))</f>
        <v/>
      </c>
    </row>
    <row r="88">
      <c r="C88" s="5" t="n"/>
      <c r="D88" s="5" t="n"/>
      <c r="E88" s="10">
        <f>IF(OR(C88="",D88=""),"",NETWORKDAYS(C88,D88,Holidays!$A$2:$A$60))</f>
        <v/>
      </c>
    </row>
    <row r="89">
      <c r="C89" s="5" t="n"/>
      <c r="D89" s="5" t="n"/>
      <c r="E89" s="10">
        <f>IF(OR(C89="",D89=""),"",NETWORKDAYS(C89,D89,Holidays!$A$2:$A$60))</f>
        <v/>
      </c>
    </row>
    <row r="90">
      <c r="C90" s="5" t="n"/>
      <c r="D90" s="5" t="n"/>
      <c r="E90" s="10">
        <f>IF(OR(C90="",D90=""),"",NETWORKDAYS(C90,D90,Holidays!$A$2:$A$60))</f>
        <v/>
      </c>
    </row>
    <row r="91">
      <c r="C91" s="5" t="n"/>
      <c r="D91" s="5" t="n"/>
      <c r="E91" s="10">
        <f>IF(OR(C91="",D91=""),"",NETWORKDAYS(C91,D91,Holidays!$A$2:$A$60))</f>
        <v/>
      </c>
    </row>
    <row r="92">
      <c r="C92" s="5" t="n"/>
      <c r="D92" s="5" t="n"/>
      <c r="E92" s="10">
        <f>IF(OR(C92="",D92=""),"",NETWORKDAYS(C92,D92,Holidays!$A$2:$A$60))</f>
        <v/>
      </c>
    </row>
    <row r="93">
      <c r="C93" s="5" t="n"/>
      <c r="D93" s="5" t="n"/>
      <c r="E93" s="10">
        <f>IF(OR(C93="",D93=""),"",NETWORKDAYS(C93,D93,Holidays!$A$2:$A$60))</f>
        <v/>
      </c>
    </row>
    <row r="94">
      <c r="C94" s="5" t="n"/>
      <c r="D94" s="5" t="n"/>
      <c r="E94" s="10">
        <f>IF(OR(C94="",D94=""),"",NETWORKDAYS(C94,D94,Holidays!$A$2:$A$60))</f>
        <v/>
      </c>
    </row>
    <row r="95">
      <c r="C95" s="5" t="n"/>
      <c r="D95" s="5" t="n"/>
      <c r="E95" s="10">
        <f>IF(OR(C95="",D95=""),"",NETWORKDAYS(C95,D95,Holidays!$A$2:$A$60))</f>
        <v/>
      </c>
    </row>
    <row r="96">
      <c r="C96" s="5" t="n"/>
      <c r="D96" s="5" t="n"/>
      <c r="E96" s="10">
        <f>IF(OR(C96="",D96=""),"",NETWORKDAYS(C96,D96,Holidays!$A$2:$A$60))</f>
        <v/>
      </c>
    </row>
    <row r="97">
      <c r="C97" s="5" t="n"/>
      <c r="D97" s="5" t="n"/>
      <c r="E97" s="10">
        <f>IF(OR(C97="",D97=""),"",NETWORKDAYS(C97,D97,Holidays!$A$2:$A$60))</f>
        <v/>
      </c>
    </row>
    <row r="98">
      <c r="C98" s="5" t="n"/>
      <c r="D98" s="5" t="n"/>
      <c r="E98" s="10">
        <f>IF(OR(C98="",D98=""),"",NETWORKDAYS(C98,D98,Holidays!$A$2:$A$60))</f>
        <v/>
      </c>
    </row>
    <row r="99">
      <c r="C99" s="5" t="n"/>
      <c r="D99" s="5" t="n"/>
      <c r="E99" s="10">
        <f>IF(OR(C99="",D99=""),"",NETWORKDAYS(C99,D99,Holidays!$A$2:$A$60))</f>
        <v/>
      </c>
    </row>
    <row r="100">
      <c r="C100" s="5" t="n"/>
      <c r="D100" s="5" t="n"/>
      <c r="E100" s="10">
        <f>IF(OR(C100="",D100=""),"",NETWORKDAYS(C100,D100,Holidays!$A$2:$A$60))</f>
        <v/>
      </c>
    </row>
    <row r="101">
      <c r="C101" s="5" t="n"/>
      <c r="D101" s="5" t="n"/>
      <c r="E101" s="10">
        <f>IF(OR(C101="",D101=""),"",NETWORKDAYS(C101,D101,Holidays!$A$2:$A$60))</f>
        <v/>
      </c>
    </row>
    <row r="102">
      <c r="C102" s="5" t="n"/>
      <c r="D102" s="5" t="n"/>
      <c r="E102" s="10">
        <f>IF(OR(C102="",D102=""),"",NETWORKDAYS(C102,D102,Holidays!$A$2:$A$60))</f>
        <v/>
      </c>
    </row>
    <row r="103">
      <c r="C103" s="5" t="n"/>
      <c r="D103" s="5" t="n"/>
      <c r="E103" s="10">
        <f>IF(OR(C103="",D103=""),"",NETWORKDAYS(C103,D103,Holidays!$A$2:$A$60))</f>
        <v/>
      </c>
    </row>
    <row r="104">
      <c r="C104" s="5" t="n"/>
      <c r="D104" s="5" t="n"/>
      <c r="E104" s="10">
        <f>IF(OR(C104="",D104=""),"",NETWORKDAYS(C104,D104,Holidays!$A$2:$A$60))</f>
        <v/>
      </c>
    </row>
    <row r="105">
      <c r="C105" s="5" t="n"/>
      <c r="D105" s="5" t="n"/>
      <c r="E105" s="10">
        <f>IF(OR(C105="",D105=""),"",NETWORKDAYS(C105,D105,Holidays!$A$2:$A$60))</f>
        <v/>
      </c>
    </row>
    <row r="106">
      <c r="C106" s="5" t="n"/>
      <c r="D106" s="5" t="n"/>
      <c r="E106" s="10">
        <f>IF(OR(C106="",D106=""),"",NETWORKDAYS(C106,D106,Holidays!$A$2:$A$60))</f>
        <v/>
      </c>
    </row>
    <row r="107">
      <c r="C107" s="5" t="n"/>
      <c r="D107" s="5" t="n"/>
      <c r="E107" s="10">
        <f>IF(OR(C107="",D107=""),"",NETWORKDAYS(C107,D107,Holidays!$A$2:$A$60))</f>
        <v/>
      </c>
    </row>
    <row r="108">
      <c r="C108" s="5" t="n"/>
      <c r="D108" s="5" t="n"/>
      <c r="E108" s="10">
        <f>IF(OR(C108="",D108=""),"",NETWORKDAYS(C108,D108,Holidays!$A$2:$A$60))</f>
        <v/>
      </c>
    </row>
    <row r="109">
      <c r="C109" s="5" t="n"/>
      <c r="D109" s="5" t="n"/>
      <c r="E109" s="10">
        <f>IF(OR(C109="",D109=""),"",NETWORKDAYS(C109,D109,Holidays!$A$2:$A$60))</f>
        <v/>
      </c>
    </row>
    <row r="110">
      <c r="C110" s="5" t="n"/>
      <c r="D110" s="5" t="n"/>
      <c r="E110" s="10">
        <f>IF(OR(C110="",D110=""),"",NETWORKDAYS(C110,D110,Holidays!$A$2:$A$60))</f>
        <v/>
      </c>
    </row>
    <row r="111">
      <c r="C111" s="5" t="n"/>
      <c r="D111" s="5" t="n"/>
      <c r="E111" s="10">
        <f>IF(OR(C111="",D111=""),"",NETWORKDAYS(C111,D111,Holidays!$A$2:$A$60))</f>
        <v/>
      </c>
    </row>
    <row r="112">
      <c r="C112" s="5" t="n"/>
      <c r="D112" s="5" t="n"/>
      <c r="E112" s="10">
        <f>IF(OR(C112="",D112=""),"",NETWORKDAYS(C112,D112,Holidays!$A$2:$A$60))</f>
        <v/>
      </c>
    </row>
    <row r="113">
      <c r="C113" s="5" t="n"/>
      <c r="D113" s="5" t="n"/>
      <c r="E113" s="10">
        <f>IF(OR(C113="",D113=""),"",NETWORKDAYS(C113,D113,Holidays!$A$2:$A$60))</f>
        <v/>
      </c>
    </row>
    <row r="114">
      <c r="C114" s="5" t="n"/>
      <c r="D114" s="5" t="n"/>
      <c r="E114" s="10">
        <f>IF(OR(C114="",D114=""),"",NETWORKDAYS(C114,D114,Holidays!$A$2:$A$60))</f>
        <v/>
      </c>
    </row>
    <row r="115">
      <c r="C115" s="5" t="n"/>
      <c r="D115" s="5" t="n"/>
      <c r="E115" s="10">
        <f>IF(OR(C115="",D115=""),"",NETWORKDAYS(C115,D115,Holidays!$A$2:$A$60))</f>
        <v/>
      </c>
    </row>
    <row r="116">
      <c r="C116" s="5" t="n"/>
      <c r="D116" s="5" t="n"/>
      <c r="E116" s="10">
        <f>IF(OR(C116="",D116=""),"",NETWORKDAYS(C116,D116,Holidays!$A$2:$A$60))</f>
        <v/>
      </c>
    </row>
    <row r="117">
      <c r="C117" s="5" t="n"/>
      <c r="D117" s="5" t="n"/>
      <c r="E117" s="10">
        <f>IF(OR(C117="",D117=""),"",NETWORKDAYS(C117,D117,Holidays!$A$2:$A$60))</f>
        <v/>
      </c>
    </row>
    <row r="118">
      <c r="C118" s="5" t="n"/>
      <c r="D118" s="5" t="n"/>
      <c r="E118" s="10">
        <f>IF(OR(C118="",D118=""),"",NETWORKDAYS(C118,D118,Holidays!$A$2:$A$60))</f>
        <v/>
      </c>
    </row>
    <row r="119">
      <c r="C119" s="5" t="n"/>
      <c r="D119" s="5" t="n"/>
      <c r="E119" s="10">
        <f>IF(OR(C119="",D119=""),"",NETWORKDAYS(C119,D119,Holidays!$A$2:$A$60))</f>
        <v/>
      </c>
    </row>
    <row r="120">
      <c r="C120" s="5" t="n"/>
      <c r="D120" s="5" t="n"/>
      <c r="E120" s="10">
        <f>IF(OR(C120="",D120=""),"",NETWORKDAYS(C120,D120,Holidays!$A$2:$A$60))</f>
        <v/>
      </c>
    </row>
    <row r="121">
      <c r="C121" s="5" t="n"/>
      <c r="D121" s="5" t="n"/>
      <c r="E121" s="10">
        <f>IF(OR(C121="",D121=""),"",NETWORKDAYS(C121,D121,Holidays!$A$2:$A$60))</f>
        <v/>
      </c>
    </row>
    <row r="122">
      <c r="C122" s="5" t="n"/>
      <c r="D122" s="5" t="n"/>
      <c r="E122" s="10">
        <f>IF(OR(C122="",D122=""),"",NETWORKDAYS(C122,D122,Holidays!$A$2:$A$60))</f>
        <v/>
      </c>
    </row>
    <row r="123">
      <c r="C123" s="5" t="n"/>
      <c r="D123" s="5" t="n"/>
      <c r="E123" s="10">
        <f>IF(OR(C123="",D123=""),"",NETWORKDAYS(C123,D123,Holidays!$A$2:$A$60))</f>
        <v/>
      </c>
    </row>
    <row r="124">
      <c r="C124" s="5" t="n"/>
      <c r="D124" s="5" t="n"/>
      <c r="E124" s="10">
        <f>IF(OR(C124="",D124=""),"",NETWORKDAYS(C124,D124,Holidays!$A$2:$A$60))</f>
        <v/>
      </c>
    </row>
    <row r="125">
      <c r="C125" s="5" t="n"/>
      <c r="D125" s="5" t="n"/>
      <c r="E125" s="10">
        <f>IF(OR(C125="",D125=""),"",NETWORKDAYS(C125,D125,Holidays!$A$2:$A$60))</f>
        <v/>
      </c>
    </row>
    <row r="126">
      <c r="C126" s="5" t="n"/>
      <c r="D126" s="5" t="n"/>
      <c r="E126" s="10">
        <f>IF(OR(C126="",D126=""),"",NETWORKDAYS(C126,D126,Holidays!$A$2:$A$60))</f>
        <v/>
      </c>
    </row>
    <row r="127">
      <c r="C127" s="5" t="n"/>
      <c r="D127" s="5" t="n"/>
      <c r="E127" s="10">
        <f>IF(OR(C127="",D127=""),"",NETWORKDAYS(C127,D127,Holidays!$A$2:$A$60))</f>
        <v/>
      </c>
    </row>
    <row r="128">
      <c r="C128" s="5" t="n"/>
      <c r="D128" s="5" t="n"/>
      <c r="E128" s="10">
        <f>IF(OR(C128="",D128=""),"",NETWORKDAYS(C128,D128,Holidays!$A$2:$A$60))</f>
        <v/>
      </c>
    </row>
    <row r="129">
      <c r="C129" s="5" t="n"/>
      <c r="D129" s="5" t="n"/>
      <c r="E129" s="10">
        <f>IF(OR(C129="",D129=""),"",NETWORKDAYS(C129,D129,Holidays!$A$2:$A$60))</f>
        <v/>
      </c>
    </row>
    <row r="130">
      <c r="C130" s="5" t="n"/>
      <c r="D130" s="5" t="n"/>
      <c r="E130" s="10">
        <f>IF(OR(C130="",D130=""),"",NETWORKDAYS(C130,D130,Holidays!$A$2:$A$60))</f>
        <v/>
      </c>
    </row>
    <row r="131">
      <c r="C131" s="5" t="n"/>
      <c r="D131" s="5" t="n"/>
      <c r="E131" s="10">
        <f>IF(OR(C131="",D131=""),"",NETWORKDAYS(C131,D131,Holidays!$A$2:$A$60))</f>
        <v/>
      </c>
    </row>
    <row r="132">
      <c r="C132" s="5" t="n"/>
      <c r="D132" s="5" t="n"/>
      <c r="E132" s="10">
        <f>IF(OR(C132="",D132=""),"",NETWORKDAYS(C132,D132,Holidays!$A$2:$A$60))</f>
        <v/>
      </c>
    </row>
    <row r="133">
      <c r="C133" s="5" t="n"/>
      <c r="D133" s="5" t="n"/>
      <c r="E133" s="10">
        <f>IF(OR(C133="",D133=""),"",NETWORKDAYS(C133,D133,Holidays!$A$2:$A$60))</f>
        <v/>
      </c>
    </row>
    <row r="134">
      <c r="C134" s="5" t="n"/>
      <c r="D134" s="5" t="n"/>
      <c r="E134" s="10">
        <f>IF(OR(C134="",D134=""),"",NETWORKDAYS(C134,D134,Holidays!$A$2:$A$60))</f>
        <v/>
      </c>
    </row>
    <row r="135">
      <c r="C135" s="5" t="n"/>
      <c r="D135" s="5" t="n"/>
      <c r="E135" s="10">
        <f>IF(OR(C135="",D135=""),"",NETWORKDAYS(C135,D135,Holidays!$A$2:$A$60))</f>
        <v/>
      </c>
    </row>
    <row r="136">
      <c r="C136" s="5" t="n"/>
      <c r="D136" s="5" t="n"/>
      <c r="E136" s="10">
        <f>IF(OR(C136="",D136=""),"",NETWORKDAYS(C136,D136,Holidays!$A$2:$A$60))</f>
        <v/>
      </c>
    </row>
    <row r="137">
      <c r="C137" s="5" t="n"/>
      <c r="D137" s="5" t="n"/>
      <c r="E137" s="10">
        <f>IF(OR(C137="",D137=""),"",NETWORKDAYS(C137,D137,Holidays!$A$2:$A$60))</f>
        <v/>
      </c>
    </row>
    <row r="138">
      <c r="C138" s="5" t="n"/>
      <c r="D138" s="5" t="n"/>
      <c r="E138" s="10">
        <f>IF(OR(C138="",D138=""),"",NETWORKDAYS(C138,D138,Holidays!$A$2:$A$60))</f>
        <v/>
      </c>
    </row>
    <row r="139">
      <c r="C139" s="5" t="n"/>
      <c r="D139" s="5" t="n"/>
      <c r="E139" s="10">
        <f>IF(OR(C139="",D139=""),"",NETWORKDAYS(C139,D139,Holidays!$A$2:$A$60))</f>
        <v/>
      </c>
    </row>
    <row r="140">
      <c r="C140" s="5" t="n"/>
      <c r="D140" s="5" t="n"/>
      <c r="E140" s="10">
        <f>IF(OR(C140="",D140=""),"",NETWORKDAYS(C140,D140,Holidays!$A$2:$A$60))</f>
        <v/>
      </c>
    </row>
    <row r="141">
      <c r="C141" s="5" t="n"/>
      <c r="D141" s="5" t="n"/>
      <c r="E141" s="10">
        <f>IF(OR(C141="",D141=""),"",NETWORKDAYS(C141,D141,Holidays!$A$2:$A$60))</f>
        <v/>
      </c>
    </row>
    <row r="142">
      <c r="C142" s="5" t="n"/>
      <c r="D142" s="5" t="n"/>
      <c r="E142" s="10">
        <f>IF(OR(C142="",D142=""),"",NETWORKDAYS(C142,D142,Holidays!$A$2:$A$60))</f>
        <v/>
      </c>
    </row>
    <row r="143">
      <c r="C143" s="5" t="n"/>
      <c r="D143" s="5" t="n"/>
      <c r="E143" s="10">
        <f>IF(OR(C143="",D143=""),"",NETWORKDAYS(C143,D143,Holidays!$A$2:$A$60))</f>
        <v/>
      </c>
    </row>
    <row r="144">
      <c r="C144" s="5" t="n"/>
      <c r="D144" s="5" t="n"/>
      <c r="E144" s="10">
        <f>IF(OR(C144="",D144=""),"",NETWORKDAYS(C144,D144,Holidays!$A$2:$A$60))</f>
        <v/>
      </c>
    </row>
    <row r="145">
      <c r="C145" s="5" t="n"/>
      <c r="D145" s="5" t="n"/>
      <c r="E145" s="10">
        <f>IF(OR(C145="",D145=""),"",NETWORKDAYS(C145,D145,Holidays!$A$2:$A$60))</f>
        <v/>
      </c>
    </row>
    <row r="146">
      <c r="C146" s="5" t="n"/>
      <c r="D146" s="5" t="n"/>
      <c r="E146" s="10">
        <f>IF(OR(C146="",D146=""),"",NETWORKDAYS(C146,D146,Holidays!$A$2:$A$60))</f>
        <v/>
      </c>
    </row>
    <row r="147">
      <c r="C147" s="5" t="n"/>
      <c r="D147" s="5" t="n"/>
      <c r="E147" s="10">
        <f>IF(OR(C147="",D147=""),"",NETWORKDAYS(C147,D147,Holidays!$A$2:$A$60))</f>
        <v/>
      </c>
    </row>
    <row r="148">
      <c r="C148" s="5" t="n"/>
      <c r="D148" s="5" t="n"/>
      <c r="E148" s="10">
        <f>IF(OR(C148="",D148=""),"",NETWORKDAYS(C148,D148,Holidays!$A$2:$A$60))</f>
        <v/>
      </c>
    </row>
    <row r="149">
      <c r="C149" s="5" t="n"/>
      <c r="D149" s="5" t="n"/>
      <c r="E149" s="10">
        <f>IF(OR(C149="",D149=""),"",NETWORKDAYS(C149,D149,Holidays!$A$2:$A$60))</f>
        <v/>
      </c>
    </row>
    <row r="150">
      <c r="C150" s="5" t="n"/>
      <c r="D150" s="5" t="n"/>
      <c r="E150" s="10">
        <f>IF(OR(C150="",D150=""),"",NETWORKDAYS(C150,D150,Holidays!$A$2:$A$60))</f>
        <v/>
      </c>
    </row>
    <row r="151">
      <c r="C151" s="5" t="n"/>
      <c r="D151" s="5" t="n"/>
      <c r="E151" s="10">
        <f>IF(OR(C151="",D151=""),"",NETWORKDAYS(C151,D151,Holidays!$A$2:$A$60))</f>
        <v/>
      </c>
    </row>
    <row r="152">
      <c r="C152" s="5" t="n"/>
      <c r="D152" s="5" t="n"/>
      <c r="E152" s="10">
        <f>IF(OR(C152="",D152=""),"",NETWORKDAYS(C152,D152,Holidays!$A$2:$A$60))</f>
        <v/>
      </c>
    </row>
    <row r="153">
      <c r="C153" s="5" t="n"/>
      <c r="D153" s="5" t="n"/>
      <c r="E153" s="10">
        <f>IF(OR(C153="",D153=""),"",NETWORKDAYS(C153,D153,Holidays!$A$2:$A$60))</f>
        <v/>
      </c>
    </row>
    <row r="154">
      <c r="C154" s="5" t="n"/>
      <c r="D154" s="5" t="n"/>
      <c r="E154" s="10">
        <f>IF(OR(C154="",D154=""),"",NETWORKDAYS(C154,D154,Holidays!$A$2:$A$60))</f>
        <v/>
      </c>
    </row>
    <row r="155">
      <c r="C155" s="5" t="n"/>
      <c r="D155" s="5" t="n"/>
      <c r="E155" s="10">
        <f>IF(OR(C155="",D155=""),"",NETWORKDAYS(C155,D155,Holidays!$A$2:$A$60))</f>
        <v/>
      </c>
    </row>
    <row r="156">
      <c r="C156" s="5" t="n"/>
      <c r="D156" s="5" t="n"/>
      <c r="E156" s="10">
        <f>IF(OR(C156="",D156=""),"",NETWORKDAYS(C156,D156,Holidays!$A$2:$A$60))</f>
        <v/>
      </c>
    </row>
    <row r="157">
      <c r="C157" s="5" t="n"/>
      <c r="D157" s="5" t="n"/>
      <c r="E157" s="10">
        <f>IF(OR(C157="",D157=""),"",NETWORKDAYS(C157,D157,Holidays!$A$2:$A$60))</f>
        <v/>
      </c>
    </row>
    <row r="158">
      <c r="C158" s="5" t="n"/>
      <c r="D158" s="5" t="n"/>
      <c r="E158" s="10">
        <f>IF(OR(C158="",D158=""),"",NETWORKDAYS(C158,D158,Holidays!$A$2:$A$60))</f>
        <v/>
      </c>
    </row>
    <row r="159">
      <c r="C159" s="5" t="n"/>
      <c r="D159" s="5" t="n"/>
      <c r="E159" s="10">
        <f>IF(OR(C159="",D159=""),"",NETWORKDAYS(C159,D159,Holidays!$A$2:$A$60))</f>
        <v/>
      </c>
    </row>
    <row r="160">
      <c r="C160" s="5" t="n"/>
      <c r="D160" s="5" t="n"/>
      <c r="E160" s="10">
        <f>IF(OR(C160="",D160=""),"",NETWORKDAYS(C160,D160,Holidays!$A$2:$A$60))</f>
        <v/>
      </c>
    </row>
    <row r="161">
      <c r="C161" s="5" t="n"/>
      <c r="D161" s="5" t="n"/>
      <c r="E161" s="10">
        <f>IF(OR(C161="",D161=""),"",NETWORKDAYS(C161,D161,Holidays!$A$2:$A$60))</f>
        <v/>
      </c>
    </row>
    <row r="162">
      <c r="C162" s="5" t="n"/>
      <c r="D162" s="5" t="n"/>
      <c r="E162" s="10">
        <f>IF(OR(C162="",D162=""),"",NETWORKDAYS(C162,D162,Holidays!$A$2:$A$60))</f>
        <v/>
      </c>
    </row>
    <row r="163">
      <c r="C163" s="5" t="n"/>
      <c r="D163" s="5" t="n"/>
      <c r="E163" s="10">
        <f>IF(OR(C163="",D163=""),"",NETWORKDAYS(C163,D163,Holidays!$A$2:$A$60))</f>
        <v/>
      </c>
    </row>
    <row r="164">
      <c r="C164" s="5" t="n"/>
      <c r="D164" s="5" t="n"/>
      <c r="E164" s="10">
        <f>IF(OR(C164="",D164=""),"",NETWORKDAYS(C164,D164,Holidays!$A$2:$A$60))</f>
        <v/>
      </c>
    </row>
    <row r="165">
      <c r="C165" s="5" t="n"/>
      <c r="D165" s="5" t="n"/>
      <c r="E165" s="10">
        <f>IF(OR(C165="",D165=""),"",NETWORKDAYS(C165,D165,Holidays!$A$2:$A$60))</f>
        <v/>
      </c>
    </row>
    <row r="166">
      <c r="C166" s="5" t="n"/>
      <c r="D166" s="5" t="n"/>
      <c r="E166" s="10">
        <f>IF(OR(C166="",D166=""),"",NETWORKDAYS(C166,D166,Holidays!$A$2:$A$60))</f>
        <v/>
      </c>
    </row>
    <row r="167">
      <c r="C167" s="5" t="n"/>
      <c r="D167" s="5" t="n"/>
      <c r="E167" s="10">
        <f>IF(OR(C167="",D167=""),"",NETWORKDAYS(C167,D167,Holidays!$A$2:$A$60))</f>
        <v/>
      </c>
    </row>
    <row r="168">
      <c r="C168" s="5" t="n"/>
      <c r="D168" s="5" t="n"/>
      <c r="E168" s="10">
        <f>IF(OR(C168="",D168=""),"",NETWORKDAYS(C168,D168,Holidays!$A$2:$A$60))</f>
        <v/>
      </c>
    </row>
    <row r="169">
      <c r="C169" s="5" t="n"/>
      <c r="D169" s="5" t="n"/>
      <c r="E169" s="10">
        <f>IF(OR(C169="",D169=""),"",NETWORKDAYS(C169,D169,Holidays!$A$2:$A$60))</f>
        <v/>
      </c>
    </row>
    <row r="170">
      <c r="C170" s="5" t="n"/>
      <c r="D170" s="5" t="n"/>
      <c r="E170" s="10">
        <f>IF(OR(C170="",D170=""),"",NETWORKDAYS(C170,D170,Holidays!$A$2:$A$60))</f>
        <v/>
      </c>
    </row>
    <row r="171">
      <c r="C171" s="5" t="n"/>
      <c r="D171" s="5" t="n"/>
      <c r="E171" s="10">
        <f>IF(OR(C171="",D171=""),"",NETWORKDAYS(C171,D171,Holidays!$A$2:$A$60))</f>
        <v/>
      </c>
    </row>
    <row r="172">
      <c r="C172" s="5" t="n"/>
      <c r="D172" s="5" t="n"/>
      <c r="E172" s="10">
        <f>IF(OR(C172="",D172=""),"",NETWORKDAYS(C172,D172,Holidays!$A$2:$A$60))</f>
        <v/>
      </c>
    </row>
    <row r="173">
      <c r="C173" s="5" t="n"/>
      <c r="D173" s="5" t="n"/>
      <c r="E173" s="10">
        <f>IF(OR(C173="",D173=""),"",NETWORKDAYS(C173,D173,Holidays!$A$2:$A$60))</f>
        <v/>
      </c>
    </row>
    <row r="174">
      <c r="C174" s="5" t="n"/>
      <c r="D174" s="5" t="n"/>
      <c r="E174" s="10">
        <f>IF(OR(C174="",D174=""),"",NETWORKDAYS(C174,D174,Holidays!$A$2:$A$60))</f>
        <v/>
      </c>
    </row>
    <row r="175">
      <c r="C175" s="5" t="n"/>
      <c r="D175" s="5" t="n"/>
      <c r="E175" s="10">
        <f>IF(OR(C175="",D175=""),"",NETWORKDAYS(C175,D175,Holidays!$A$2:$A$60))</f>
        <v/>
      </c>
    </row>
    <row r="176">
      <c r="C176" s="5" t="n"/>
      <c r="D176" s="5" t="n"/>
      <c r="E176" s="10">
        <f>IF(OR(C176="",D176=""),"",NETWORKDAYS(C176,D176,Holidays!$A$2:$A$60))</f>
        <v/>
      </c>
    </row>
    <row r="177">
      <c r="C177" s="5" t="n"/>
      <c r="D177" s="5" t="n"/>
      <c r="E177" s="10">
        <f>IF(OR(C177="",D177=""),"",NETWORKDAYS(C177,D177,Holidays!$A$2:$A$60))</f>
        <v/>
      </c>
    </row>
    <row r="178">
      <c r="C178" s="5" t="n"/>
      <c r="D178" s="5" t="n"/>
      <c r="E178" s="10">
        <f>IF(OR(C178="",D178=""),"",NETWORKDAYS(C178,D178,Holidays!$A$2:$A$60))</f>
        <v/>
      </c>
    </row>
    <row r="179">
      <c r="C179" s="5" t="n"/>
      <c r="D179" s="5" t="n"/>
      <c r="E179" s="10">
        <f>IF(OR(C179="",D179=""),"",NETWORKDAYS(C179,D179,Holidays!$A$2:$A$60))</f>
        <v/>
      </c>
    </row>
    <row r="180">
      <c r="C180" s="5" t="n"/>
      <c r="D180" s="5" t="n"/>
      <c r="E180" s="10">
        <f>IF(OR(C180="",D180=""),"",NETWORKDAYS(C180,D180,Holidays!$A$2:$A$60))</f>
        <v/>
      </c>
    </row>
    <row r="181">
      <c r="C181" s="5" t="n"/>
      <c r="D181" s="5" t="n"/>
      <c r="E181" s="10">
        <f>IF(OR(C181="",D181=""),"",NETWORKDAYS(C181,D181,Holidays!$A$2:$A$60))</f>
        <v/>
      </c>
    </row>
    <row r="182">
      <c r="C182" s="5" t="n"/>
      <c r="D182" s="5" t="n"/>
      <c r="E182" s="10">
        <f>IF(OR(C182="",D182=""),"",NETWORKDAYS(C182,D182,Holidays!$A$2:$A$60))</f>
        <v/>
      </c>
    </row>
    <row r="183">
      <c r="C183" s="5" t="n"/>
      <c r="D183" s="5" t="n"/>
      <c r="E183" s="10">
        <f>IF(OR(C183="",D183=""),"",NETWORKDAYS(C183,D183,Holidays!$A$2:$A$60))</f>
        <v/>
      </c>
    </row>
    <row r="184">
      <c r="C184" s="5" t="n"/>
      <c r="D184" s="5" t="n"/>
      <c r="E184" s="10">
        <f>IF(OR(C184="",D184=""),"",NETWORKDAYS(C184,D184,Holidays!$A$2:$A$60))</f>
        <v/>
      </c>
    </row>
    <row r="185">
      <c r="C185" s="5" t="n"/>
      <c r="D185" s="5" t="n"/>
      <c r="E185" s="10">
        <f>IF(OR(C185="",D185=""),"",NETWORKDAYS(C185,D185,Holidays!$A$2:$A$60))</f>
        <v/>
      </c>
    </row>
    <row r="186">
      <c r="C186" s="5" t="n"/>
      <c r="D186" s="5" t="n"/>
      <c r="E186" s="10">
        <f>IF(OR(C186="",D186=""),"",NETWORKDAYS(C186,D186,Holidays!$A$2:$A$60))</f>
        <v/>
      </c>
    </row>
    <row r="187">
      <c r="C187" s="5" t="n"/>
      <c r="D187" s="5" t="n"/>
      <c r="E187" s="10">
        <f>IF(OR(C187="",D187=""),"",NETWORKDAYS(C187,D187,Holidays!$A$2:$A$60))</f>
        <v/>
      </c>
    </row>
    <row r="188">
      <c r="C188" s="5" t="n"/>
      <c r="D188" s="5" t="n"/>
      <c r="E188" s="10">
        <f>IF(OR(C188="",D188=""),"",NETWORKDAYS(C188,D188,Holidays!$A$2:$A$60))</f>
        <v/>
      </c>
    </row>
    <row r="189">
      <c r="C189" s="5" t="n"/>
      <c r="D189" s="5" t="n"/>
      <c r="E189" s="10">
        <f>IF(OR(C189="",D189=""),"",NETWORKDAYS(C189,D189,Holidays!$A$2:$A$60))</f>
        <v/>
      </c>
    </row>
    <row r="190">
      <c r="C190" s="5" t="n"/>
      <c r="D190" s="5" t="n"/>
      <c r="E190" s="10">
        <f>IF(OR(C190="",D190=""),"",NETWORKDAYS(C190,D190,Holidays!$A$2:$A$60))</f>
        <v/>
      </c>
    </row>
    <row r="191">
      <c r="C191" s="5" t="n"/>
      <c r="D191" s="5" t="n"/>
      <c r="E191" s="10">
        <f>IF(OR(C191="",D191=""),"",NETWORKDAYS(C191,D191,Holidays!$A$2:$A$60))</f>
        <v/>
      </c>
    </row>
    <row r="192">
      <c r="C192" s="5" t="n"/>
      <c r="D192" s="5" t="n"/>
      <c r="E192" s="10">
        <f>IF(OR(C192="",D192=""),"",NETWORKDAYS(C192,D192,Holidays!$A$2:$A$60))</f>
        <v/>
      </c>
    </row>
    <row r="193">
      <c r="C193" s="5" t="n"/>
      <c r="D193" s="5" t="n"/>
      <c r="E193" s="10">
        <f>IF(OR(C193="",D193=""),"",NETWORKDAYS(C193,D193,Holidays!$A$2:$A$60))</f>
        <v/>
      </c>
    </row>
    <row r="194">
      <c r="C194" s="5" t="n"/>
      <c r="D194" s="5" t="n"/>
      <c r="E194" s="10">
        <f>IF(OR(C194="",D194=""),"",NETWORKDAYS(C194,D194,Holidays!$A$2:$A$60))</f>
        <v/>
      </c>
    </row>
    <row r="195">
      <c r="C195" s="5" t="n"/>
      <c r="D195" s="5" t="n"/>
      <c r="E195" s="10">
        <f>IF(OR(C195="",D195=""),"",NETWORKDAYS(C195,D195,Holidays!$A$2:$A$60))</f>
        <v/>
      </c>
    </row>
    <row r="196">
      <c r="C196" s="5" t="n"/>
      <c r="D196" s="5" t="n"/>
      <c r="E196" s="10">
        <f>IF(OR(C196="",D196=""),"",NETWORKDAYS(C196,D196,Holidays!$A$2:$A$60))</f>
        <v/>
      </c>
    </row>
    <row r="197">
      <c r="C197" s="5" t="n"/>
      <c r="D197" s="5" t="n"/>
      <c r="E197" s="10">
        <f>IF(OR(C197="",D197=""),"",NETWORKDAYS(C197,D197,Holidays!$A$2:$A$60))</f>
        <v/>
      </c>
    </row>
    <row r="198">
      <c r="C198" s="5" t="n"/>
      <c r="D198" s="5" t="n"/>
      <c r="E198" s="10">
        <f>IF(OR(C198="",D198=""),"",NETWORKDAYS(C198,D198,Holidays!$A$2:$A$60))</f>
        <v/>
      </c>
    </row>
    <row r="199">
      <c r="C199" s="5" t="n"/>
      <c r="D199" s="5" t="n"/>
      <c r="E199" s="10">
        <f>IF(OR(C199="",D199=""),"",NETWORKDAYS(C199,D199,Holidays!$A$2:$A$60))</f>
        <v/>
      </c>
    </row>
    <row r="200">
      <c r="C200" s="5" t="n"/>
      <c r="D200" s="5" t="n"/>
      <c r="E200" s="10">
        <f>IF(OR(C200="",D200=""),"",NETWORKDAYS(C200,D200,Holidays!$A$2:$A$60))</f>
        <v/>
      </c>
    </row>
  </sheetData>
  <dataValidations count="3">
    <dataValidation sqref="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showDropDown="0" showInputMessage="0" showErrorMessage="0" allowBlank="1" type="list">
      <formula1>=Balances!$A$10:$A$34</formula1>
    </dataValidation>
    <dataValidation sqref="F2 F3 F4 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showDropDown="0" showInputMessage="0" showErrorMessage="0" allowBlank="1" type="list">
      <formula1>"Approved,Pending,Rejected,Cancelled"</formula1>
    </dataValidation>
    <dataValidation sqref="B2 B3 B4 B5 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showDropDown="0" showInputMessage="0" showErrorMessage="0" allowBlank="1" type="list">
      <formula1>"Earned,Casual,Sick,Unpaid"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60"/>
  <sheetViews>
    <sheetView workbookViewId="0">
      <selection activeCell="A1" sqref="A1"/>
    </sheetView>
  </sheetViews>
  <sheetFormatPr baseColWidth="8" defaultRowHeight="15"/>
  <cols>
    <col width="14" customWidth="1" min="1" max="1"/>
    <col width="34" customWidth="1" min="2" max="2"/>
  </cols>
  <sheetData>
    <row r="1" ht="32" customHeight="1">
      <c r="A1" s="6" t="inlineStr">
        <is>
          <t>Date</t>
        </is>
      </c>
      <c r="B1" s="6" t="inlineStr">
        <is>
          <t>Public holiday</t>
        </is>
      </c>
    </row>
    <row r="2">
      <c r="A2" s="5" t="n">
        <v>46297</v>
      </c>
      <c r="B2" t="inlineStr">
        <is>
          <t>Gandhi Jayanti (example)</t>
        </is>
      </c>
    </row>
    <row r="3">
      <c r="A3" s="5" t="n">
        <v>46327</v>
      </c>
      <c r="B3" t="inlineStr">
        <is>
          <t>Kannada Rajyotsava (example)</t>
        </is>
      </c>
    </row>
    <row r="4">
      <c r="A4" s="5" t="n"/>
    </row>
    <row r="5">
      <c r="A5" s="5" t="n"/>
    </row>
    <row r="6">
      <c r="A6" s="5" t="n"/>
    </row>
    <row r="7">
      <c r="A7" s="5" t="n"/>
    </row>
    <row r="8">
      <c r="A8" s="5" t="n"/>
    </row>
    <row r="9">
      <c r="A9" s="5" t="n"/>
    </row>
    <row r="10">
      <c r="A10" s="5" t="n"/>
    </row>
    <row r="11">
      <c r="A11" s="5" t="n"/>
    </row>
    <row r="12">
      <c r="A12" s="5" t="n"/>
    </row>
    <row r="13">
      <c r="A13" s="5" t="n"/>
    </row>
    <row r="14">
      <c r="A14" s="5" t="n"/>
    </row>
    <row r="15">
      <c r="A15" s="5" t="n"/>
    </row>
    <row r="16">
      <c r="A16" s="5" t="n"/>
    </row>
    <row r="17">
      <c r="A17" s="5" t="n"/>
    </row>
    <row r="18">
      <c r="A18" s="5" t="n"/>
    </row>
    <row r="19">
      <c r="A19" s="5" t="n"/>
    </row>
    <row r="20">
      <c r="A20" s="5" t="n"/>
    </row>
    <row r="21">
      <c r="A21" s="5" t="n"/>
    </row>
    <row r="22">
      <c r="A22" s="5" t="n"/>
    </row>
    <row r="23">
      <c r="A23" s="5" t="n"/>
    </row>
    <row r="24">
      <c r="A24" s="5" t="n"/>
    </row>
    <row r="25">
      <c r="A25" s="5" t="n"/>
    </row>
    <row r="26">
      <c r="A26" s="5" t="n"/>
    </row>
    <row r="27">
      <c r="A27" s="5" t="n"/>
    </row>
    <row r="28">
      <c r="A28" s="5" t="n"/>
    </row>
    <row r="29">
      <c r="A29" s="5" t="n"/>
    </row>
    <row r="30">
      <c r="A30" s="5" t="n"/>
    </row>
    <row r="31">
      <c r="A31" s="5" t="n"/>
    </row>
    <row r="32">
      <c r="A32" s="5" t="n"/>
    </row>
    <row r="33">
      <c r="A33" s="5" t="n"/>
    </row>
    <row r="34">
      <c r="A34" s="5" t="n"/>
    </row>
    <row r="35">
      <c r="A35" s="5" t="n"/>
    </row>
    <row r="36">
      <c r="A36" s="5" t="n"/>
    </row>
    <row r="37">
      <c r="A37" s="5" t="n"/>
    </row>
    <row r="38">
      <c r="A38" s="5" t="n"/>
    </row>
    <row r="39">
      <c r="A39" s="5" t="n"/>
    </row>
    <row r="40">
      <c r="A40" s="5" t="n"/>
    </row>
    <row r="41">
      <c r="A41" s="5" t="n"/>
    </row>
    <row r="42">
      <c r="A42" s="5" t="n"/>
    </row>
    <row r="43">
      <c r="A43" s="5" t="n"/>
    </row>
    <row r="44">
      <c r="A44" s="5" t="n"/>
    </row>
    <row r="45">
      <c r="A45" s="5" t="n"/>
    </row>
    <row r="46">
      <c r="A46" s="5" t="n"/>
    </row>
    <row r="47">
      <c r="A47" s="5" t="n"/>
    </row>
    <row r="48">
      <c r="A48" s="5" t="n"/>
    </row>
    <row r="49">
      <c r="A49" s="5" t="n"/>
    </row>
    <row r="50">
      <c r="A50" s="5" t="n"/>
    </row>
    <row r="51">
      <c r="A51" s="5" t="n"/>
    </row>
    <row r="52">
      <c r="A52" s="5" t="n"/>
    </row>
    <row r="53">
      <c r="A53" s="5" t="n"/>
    </row>
    <row r="54">
      <c r="A54" s="5" t="n"/>
    </row>
    <row r="55">
      <c r="A55" s="5" t="n"/>
    </row>
    <row r="56">
      <c r="A56" s="5" t="n"/>
    </row>
    <row r="57">
      <c r="A57" s="5" t="n"/>
    </row>
    <row r="58">
      <c r="A58" s="5" t="n"/>
    </row>
    <row r="59">
      <c r="A59" s="5" t="n"/>
    </row>
    <row r="60">
      <c r="A60" s="5" t="n"/>
    </row>
  </sheetDat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AF31"/>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26" customWidth="1" min="1" max="1"/>
    <col width="4" customWidth="1" min="2" max="2"/>
    <col width="4" customWidth="1" min="3" max="3"/>
    <col width="4" customWidth="1" min="4" max="4"/>
    <col width="4" customWidth="1" min="5" max="5"/>
    <col width="4" customWidth="1" min="6" max="6"/>
    <col width="4" customWidth="1" min="7" max="7"/>
    <col width="4" customWidth="1" min="8" max="8"/>
    <col width="4" customWidth="1" min="9" max="9"/>
    <col width="4" customWidth="1" min="10" max="10"/>
    <col width="4" customWidth="1" min="11" max="11"/>
    <col width="4" customWidth="1" min="12" max="12"/>
    <col width="4" customWidth="1" min="13" max="13"/>
    <col width="4" customWidth="1" min="14" max="14"/>
    <col width="4" customWidth="1" min="15" max="15"/>
    <col width="4" customWidth="1" min="16" max="16"/>
    <col width="4" customWidth="1" min="17" max="17"/>
    <col width="4" customWidth="1" min="18" max="18"/>
    <col width="4" customWidth="1" min="19" max="19"/>
    <col width="4" customWidth="1" min="20" max="20"/>
    <col width="4" customWidth="1" min="21" max="21"/>
    <col width="4" customWidth="1" min="22" max="22"/>
    <col width="4" customWidth="1" min="23" max="23"/>
    <col width="4" customWidth="1" min="24" max="24"/>
    <col width="4" customWidth="1" min="25" max="25"/>
    <col width="4" customWidth="1" min="26" max="26"/>
    <col width="4" customWidth="1" min="27" max="27"/>
    <col width="4" customWidth="1" min="28" max="28"/>
    <col width="4" customWidth="1" min="29" max="29"/>
    <col width="4" customWidth="1" min="30" max="30"/>
    <col width="4" customWidth="1" min="31" max="31"/>
    <col width="4" customWidth="1" min="32" max="32"/>
  </cols>
  <sheetData>
    <row r="1">
      <c r="A1" s="1" t="inlineStr">
        <is>
          <t>Who is away</t>
        </is>
      </c>
    </row>
    <row r="2">
      <c r="A2" s="2" t="inlineStr">
        <is>
          <t>A = approved leave, P = pending. Weekends and holidays are shaded.</t>
        </is>
      </c>
    </row>
    <row r="4">
      <c r="A4" s="3" t="inlineStr">
        <is>
          <t>Month starting</t>
        </is>
      </c>
      <c r="C4" s="11" t="n">
        <v>46296</v>
      </c>
    </row>
    <row r="6">
      <c r="A6" s="3" t="inlineStr">
        <is>
          <t>Name</t>
        </is>
      </c>
      <c r="B6" s="12">
        <f>IF(DAY($C$4+0)&lt;1,"",$C$4+0)</f>
        <v/>
      </c>
      <c r="C6" s="12">
        <f>IF(DAY($C$4+1)&lt;2,"",$C$4+1)</f>
        <v/>
      </c>
      <c r="D6" s="12">
        <f>IF(DAY($C$4+2)&lt;3,"",$C$4+2)</f>
        <v/>
      </c>
      <c r="E6" s="12">
        <f>IF(DAY($C$4+3)&lt;4,"",$C$4+3)</f>
        <v/>
      </c>
      <c r="F6" s="12">
        <f>IF(DAY($C$4+4)&lt;5,"",$C$4+4)</f>
        <v/>
      </c>
      <c r="G6" s="12">
        <f>IF(DAY($C$4+5)&lt;6,"",$C$4+5)</f>
        <v/>
      </c>
      <c r="H6" s="12">
        <f>IF(DAY($C$4+6)&lt;7,"",$C$4+6)</f>
        <v/>
      </c>
      <c r="I6" s="12">
        <f>IF(DAY($C$4+7)&lt;8,"",$C$4+7)</f>
        <v/>
      </c>
      <c r="J6" s="12">
        <f>IF(DAY($C$4+8)&lt;9,"",$C$4+8)</f>
        <v/>
      </c>
      <c r="K6" s="12">
        <f>IF(DAY($C$4+9)&lt;10,"",$C$4+9)</f>
        <v/>
      </c>
      <c r="L6" s="12">
        <f>IF(DAY($C$4+10)&lt;11,"",$C$4+10)</f>
        <v/>
      </c>
      <c r="M6" s="12">
        <f>IF(DAY($C$4+11)&lt;12,"",$C$4+11)</f>
        <v/>
      </c>
      <c r="N6" s="12">
        <f>IF(DAY($C$4+12)&lt;13,"",$C$4+12)</f>
        <v/>
      </c>
      <c r="O6" s="12">
        <f>IF(DAY($C$4+13)&lt;14,"",$C$4+13)</f>
        <v/>
      </c>
      <c r="P6" s="12">
        <f>IF(DAY($C$4+14)&lt;15,"",$C$4+14)</f>
        <v/>
      </c>
      <c r="Q6" s="12">
        <f>IF(DAY($C$4+15)&lt;16,"",$C$4+15)</f>
        <v/>
      </c>
      <c r="R6" s="12">
        <f>IF(DAY($C$4+16)&lt;17,"",$C$4+16)</f>
        <v/>
      </c>
      <c r="S6" s="12">
        <f>IF(DAY($C$4+17)&lt;18,"",$C$4+17)</f>
        <v/>
      </c>
      <c r="T6" s="12">
        <f>IF(DAY($C$4+18)&lt;19,"",$C$4+18)</f>
        <v/>
      </c>
      <c r="U6" s="12">
        <f>IF(DAY($C$4+19)&lt;20,"",$C$4+19)</f>
        <v/>
      </c>
      <c r="V6" s="12">
        <f>IF(DAY($C$4+20)&lt;21,"",$C$4+20)</f>
        <v/>
      </c>
      <c r="W6" s="12">
        <f>IF(DAY($C$4+21)&lt;22,"",$C$4+21)</f>
        <v/>
      </c>
      <c r="X6" s="12">
        <f>IF(DAY($C$4+22)&lt;23,"",$C$4+22)</f>
        <v/>
      </c>
      <c r="Y6" s="12">
        <f>IF(DAY($C$4+23)&lt;24,"",$C$4+23)</f>
        <v/>
      </c>
      <c r="Z6" s="12">
        <f>IF(DAY($C$4+24)&lt;25,"",$C$4+24)</f>
        <v/>
      </c>
      <c r="AA6" s="12">
        <f>IF(DAY($C$4+25)&lt;26,"",$C$4+25)</f>
        <v/>
      </c>
      <c r="AB6" s="12">
        <f>IF(DAY($C$4+26)&lt;27,"",$C$4+26)</f>
        <v/>
      </c>
      <c r="AC6" s="12">
        <f>IF(DAY($C$4+27)&lt;28,"",$C$4+27)</f>
        <v/>
      </c>
      <c r="AD6" s="12">
        <f>IF(DAY($C$4+28)&lt;29,"",$C$4+28)</f>
        <v/>
      </c>
      <c r="AE6" s="12">
        <f>IF(DAY($C$4+29)&lt;30,"",$C$4+29)</f>
        <v/>
      </c>
      <c r="AF6" s="12">
        <f>IF(DAY($C$4+30)&lt;31,"",$C$4+30)</f>
        <v/>
      </c>
    </row>
    <row r="7">
      <c r="A7">
        <f>IF(Balances!A10="","",Balances!A10)</f>
        <v/>
      </c>
      <c r="B7" s="13">
        <f>IF(OR($A7="",B$6=""),"",IF(COUNTIFS(Requests!$A$2:$A$200,$A7,Requests!$C$2:$C$200,"&lt;="&amp;B$6,Requests!$D$2:$D$200,"&gt;="&amp;B$6,Requests!$F$2:$F$200,"Approved")&gt;0,"A",IF(COUNTIFS(Requests!$A$2:$A$200,$A7,Requests!$C$2:$C$200,"&lt;="&amp;B$6,Requests!$D$2:$D$200,"&gt;="&amp;B$6,Requests!$F$2:$F$200,"Pending")&gt;0,"P","")))</f>
        <v/>
      </c>
      <c r="C7" s="13">
        <f>IF(OR($A7="",C$6=""),"",IF(COUNTIFS(Requests!$A$2:$A$200,$A7,Requests!$C$2:$C$200,"&lt;="&amp;C$6,Requests!$D$2:$D$200,"&gt;="&amp;C$6,Requests!$F$2:$F$200,"Approved")&gt;0,"A",IF(COUNTIFS(Requests!$A$2:$A$200,$A7,Requests!$C$2:$C$200,"&lt;="&amp;C$6,Requests!$D$2:$D$200,"&gt;="&amp;C$6,Requests!$F$2:$F$200,"Pending")&gt;0,"P","")))</f>
        <v/>
      </c>
      <c r="D7" s="13">
        <f>IF(OR($A7="",D$6=""),"",IF(COUNTIFS(Requests!$A$2:$A$200,$A7,Requests!$C$2:$C$200,"&lt;="&amp;D$6,Requests!$D$2:$D$200,"&gt;="&amp;D$6,Requests!$F$2:$F$200,"Approved")&gt;0,"A",IF(COUNTIFS(Requests!$A$2:$A$200,$A7,Requests!$C$2:$C$200,"&lt;="&amp;D$6,Requests!$D$2:$D$200,"&gt;="&amp;D$6,Requests!$F$2:$F$200,"Pending")&gt;0,"P","")))</f>
        <v/>
      </c>
      <c r="E7" s="13">
        <f>IF(OR($A7="",E$6=""),"",IF(COUNTIFS(Requests!$A$2:$A$200,$A7,Requests!$C$2:$C$200,"&lt;="&amp;E$6,Requests!$D$2:$D$200,"&gt;="&amp;E$6,Requests!$F$2:$F$200,"Approved")&gt;0,"A",IF(COUNTIFS(Requests!$A$2:$A$200,$A7,Requests!$C$2:$C$200,"&lt;="&amp;E$6,Requests!$D$2:$D$200,"&gt;="&amp;E$6,Requests!$F$2:$F$200,"Pending")&gt;0,"P","")))</f>
        <v/>
      </c>
      <c r="F7" s="13">
        <f>IF(OR($A7="",F$6=""),"",IF(COUNTIFS(Requests!$A$2:$A$200,$A7,Requests!$C$2:$C$200,"&lt;="&amp;F$6,Requests!$D$2:$D$200,"&gt;="&amp;F$6,Requests!$F$2:$F$200,"Approved")&gt;0,"A",IF(COUNTIFS(Requests!$A$2:$A$200,$A7,Requests!$C$2:$C$200,"&lt;="&amp;F$6,Requests!$D$2:$D$200,"&gt;="&amp;F$6,Requests!$F$2:$F$200,"Pending")&gt;0,"P","")))</f>
        <v/>
      </c>
      <c r="G7" s="13">
        <f>IF(OR($A7="",G$6=""),"",IF(COUNTIFS(Requests!$A$2:$A$200,$A7,Requests!$C$2:$C$200,"&lt;="&amp;G$6,Requests!$D$2:$D$200,"&gt;="&amp;G$6,Requests!$F$2:$F$200,"Approved")&gt;0,"A",IF(COUNTIFS(Requests!$A$2:$A$200,$A7,Requests!$C$2:$C$200,"&lt;="&amp;G$6,Requests!$D$2:$D$200,"&gt;="&amp;G$6,Requests!$F$2:$F$200,"Pending")&gt;0,"P","")))</f>
        <v/>
      </c>
      <c r="H7" s="13">
        <f>IF(OR($A7="",H$6=""),"",IF(COUNTIFS(Requests!$A$2:$A$200,$A7,Requests!$C$2:$C$200,"&lt;="&amp;H$6,Requests!$D$2:$D$200,"&gt;="&amp;H$6,Requests!$F$2:$F$200,"Approved")&gt;0,"A",IF(COUNTIFS(Requests!$A$2:$A$200,$A7,Requests!$C$2:$C$200,"&lt;="&amp;H$6,Requests!$D$2:$D$200,"&gt;="&amp;H$6,Requests!$F$2:$F$200,"Pending")&gt;0,"P","")))</f>
        <v/>
      </c>
      <c r="I7" s="13">
        <f>IF(OR($A7="",I$6=""),"",IF(COUNTIFS(Requests!$A$2:$A$200,$A7,Requests!$C$2:$C$200,"&lt;="&amp;I$6,Requests!$D$2:$D$200,"&gt;="&amp;I$6,Requests!$F$2:$F$200,"Approved")&gt;0,"A",IF(COUNTIFS(Requests!$A$2:$A$200,$A7,Requests!$C$2:$C$200,"&lt;="&amp;I$6,Requests!$D$2:$D$200,"&gt;="&amp;I$6,Requests!$F$2:$F$200,"Pending")&gt;0,"P","")))</f>
        <v/>
      </c>
      <c r="J7" s="13">
        <f>IF(OR($A7="",J$6=""),"",IF(COUNTIFS(Requests!$A$2:$A$200,$A7,Requests!$C$2:$C$200,"&lt;="&amp;J$6,Requests!$D$2:$D$200,"&gt;="&amp;J$6,Requests!$F$2:$F$200,"Approved")&gt;0,"A",IF(COUNTIFS(Requests!$A$2:$A$200,$A7,Requests!$C$2:$C$200,"&lt;="&amp;J$6,Requests!$D$2:$D$200,"&gt;="&amp;J$6,Requests!$F$2:$F$200,"Pending")&gt;0,"P","")))</f>
        <v/>
      </c>
      <c r="K7" s="13">
        <f>IF(OR($A7="",K$6=""),"",IF(COUNTIFS(Requests!$A$2:$A$200,$A7,Requests!$C$2:$C$200,"&lt;="&amp;K$6,Requests!$D$2:$D$200,"&gt;="&amp;K$6,Requests!$F$2:$F$200,"Approved")&gt;0,"A",IF(COUNTIFS(Requests!$A$2:$A$200,$A7,Requests!$C$2:$C$200,"&lt;="&amp;K$6,Requests!$D$2:$D$200,"&gt;="&amp;K$6,Requests!$F$2:$F$200,"Pending")&gt;0,"P","")))</f>
        <v/>
      </c>
      <c r="L7" s="13">
        <f>IF(OR($A7="",L$6=""),"",IF(COUNTIFS(Requests!$A$2:$A$200,$A7,Requests!$C$2:$C$200,"&lt;="&amp;L$6,Requests!$D$2:$D$200,"&gt;="&amp;L$6,Requests!$F$2:$F$200,"Approved")&gt;0,"A",IF(COUNTIFS(Requests!$A$2:$A$200,$A7,Requests!$C$2:$C$200,"&lt;="&amp;L$6,Requests!$D$2:$D$200,"&gt;="&amp;L$6,Requests!$F$2:$F$200,"Pending")&gt;0,"P","")))</f>
        <v/>
      </c>
      <c r="M7" s="13">
        <f>IF(OR($A7="",M$6=""),"",IF(COUNTIFS(Requests!$A$2:$A$200,$A7,Requests!$C$2:$C$200,"&lt;="&amp;M$6,Requests!$D$2:$D$200,"&gt;="&amp;M$6,Requests!$F$2:$F$200,"Approved")&gt;0,"A",IF(COUNTIFS(Requests!$A$2:$A$200,$A7,Requests!$C$2:$C$200,"&lt;="&amp;M$6,Requests!$D$2:$D$200,"&gt;="&amp;M$6,Requests!$F$2:$F$200,"Pending")&gt;0,"P","")))</f>
        <v/>
      </c>
      <c r="N7" s="13">
        <f>IF(OR($A7="",N$6=""),"",IF(COUNTIFS(Requests!$A$2:$A$200,$A7,Requests!$C$2:$C$200,"&lt;="&amp;N$6,Requests!$D$2:$D$200,"&gt;="&amp;N$6,Requests!$F$2:$F$200,"Approved")&gt;0,"A",IF(COUNTIFS(Requests!$A$2:$A$200,$A7,Requests!$C$2:$C$200,"&lt;="&amp;N$6,Requests!$D$2:$D$200,"&gt;="&amp;N$6,Requests!$F$2:$F$200,"Pending")&gt;0,"P","")))</f>
        <v/>
      </c>
      <c r="O7" s="13">
        <f>IF(OR($A7="",O$6=""),"",IF(COUNTIFS(Requests!$A$2:$A$200,$A7,Requests!$C$2:$C$200,"&lt;="&amp;O$6,Requests!$D$2:$D$200,"&gt;="&amp;O$6,Requests!$F$2:$F$200,"Approved")&gt;0,"A",IF(COUNTIFS(Requests!$A$2:$A$200,$A7,Requests!$C$2:$C$200,"&lt;="&amp;O$6,Requests!$D$2:$D$200,"&gt;="&amp;O$6,Requests!$F$2:$F$200,"Pending")&gt;0,"P","")))</f>
        <v/>
      </c>
      <c r="P7" s="13">
        <f>IF(OR($A7="",P$6=""),"",IF(COUNTIFS(Requests!$A$2:$A$200,$A7,Requests!$C$2:$C$200,"&lt;="&amp;P$6,Requests!$D$2:$D$200,"&gt;="&amp;P$6,Requests!$F$2:$F$200,"Approved")&gt;0,"A",IF(COUNTIFS(Requests!$A$2:$A$200,$A7,Requests!$C$2:$C$200,"&lt;="&amp;P$6,Requests!$D$2:$D$200,"&gt;="&amp;P$6,Requests!$F$2:$F$200,"Pending")&gt;0,"P","")))</f>
        <v/>
      </c>
      <c r="Q7" s="13">
        <f>IF(OR($A7="",Q$6=""),"",IF(COUNTIFS(Requests!$A$2:$A$200,$A7,Requests!$C$2:$C$200,"&lt;="&amp;Q$6,Requests!$D$2:$D$200,"&gt;="&amp;Q$6,Requests!$F$2:$F$200,"Approved")&gt;0,"A",IF(COUNTIFS(Requests!$A$2:$A$200,$A7,Requests!$C$2:$C$200,"&lt;="&amp;Q$6,Requests!$D$2:$D$200,"&gt;="&amp;Q$6,Requests!$F$2:$F$200,"Pending")&gt;0,"P","")))</f>
        <v/>
      </c>
      <c r="R7" s="13">
        <f>IF(OR($A7="",R$6=""),"",IF(COUNTIFS(Requests!$A$2:$A$200,$A7,Requests!$C$2:$C$200,"&lt;="&amp;R$6,Requests!$D$2:$D$200,"&gt;="&amp;R$6,Requests!$F$2:$F$200,"Approved")&gt;0,"A",IF(COUNTIFS(Requests!$A$2:$A$200,$A7,Requests!$C$2:$C$200,"&lt;="&amp;R$6,Requests!$D$2:$D$200,"&gt;="&amp;R$6,Requests!$F$2:$F$200,"Pending")&gt;0,"P","")))</f>
        <v/>
      </c>
      <c r="S7" s="13">
        <f>IF(OR($A7="",S$6=""),"",IF(COUNTIFS(Requests!$A$2:$A$200,$A7,Requests!$C$2:$C$200,"&lt;="&amp;S$6,Requests!$D$2:$D$200,"&gt;="&amp;S$6,Requests!$F$2:$F$200,"Approved")&gt;0,"A",IF(COUNTIFS(Requests!$A$2:$A$200,$A7,Requests!$C$2:$C$200,"&lt;="&amp;S$6,Requests!$D$2:$D$200,"&gt;="&amp;S$6,Requests!$F$2:$F$200,"Pending")&gt;0,"P","")))</f>
        <v/>
      </c>
      <c r="T7" s="13">
        <f>IF(OR($A7="",T$6=""),"",IF(COUNTIFS(Requests!$A$2:$A$200,$A7,Requests!$C$2:$C$200,"&lt;="&amp;T$6,Requests!$D$2:$D$200,"&gt;="&amp;T$6,Requests!$F$2:$F$200,"Approved")&gt;0,"A",IF(COUNTIFS(Requests!$A$2:$A$200,$A7,Requests!$C$2:$C$200,"&lt;="&amp;T$6,Requests!$D$2:$D$200,"&gt;="&amp;T$6,Requests!$F$2:$F$200,"Pending")&gt;0,"P","")))</f>
        <v/>
      </c>
      <c r="U7" s="13">
        <f>IF(OR($A7="",U$6=""),"",IF(COUNTIFS(Requests!$A$2:$A$200,$A7,Requests!$C$2:$C$200,"&lt;="&amp;U$6,Requests!$D$2:$D$200,"&gt;="&amp;U$6,Requests!$F$2:$F$200,"Approved")&gt;0,"A",IF(COUNTIFS(Requests!$A$2:$A$200,$A7,Requests!$C$2:$C$200,"&lt;="&amp;U$6,Requests!$D$2:$D$200,"&gt;="&amp;U$6,Requests!$F$2:$F$200,"Pending")&gt;0,"P","")))</f>
        <v/>
      </c>
      <c r="V7" s="13">
        <f>IF(OR($A7="",V$6=""),"",IF(COUNTIFS(Requests!$A$2:$A$200,$A7,Requests!$C$2:$C$200,"&lt;="&amp;V$6,Requests!$D$2:$D$200,"&gt;="&amp;V$6,Requests!$F$2:$F$200,"Approved")&gt;0,"A",IF(COUNTIFS(Requests!$A$2:$A$200,$A7,Requests!$C$2:$C$200,"&lt;="&amp;V$6,Requests!$D$2:$D$200,"&gt;="&amp;V$6,Requests!$F$2:$F$200,"Pending")&gt;0,"P","")))</f>
        <v/>
      </c>
      <c r="W7" s="13">
        <f>IF(OR($A7="",W$6=""),"",IF(COUNTIFS(Requests!$A$2:$A$200,$A7,Requests!$C$2:$C$200,"&lt;="&amp;W$6,Requests!$D$2:$D$200,"&gt;="&amp;W$6,Requests!$F$2:$F$200,"Approved")&gt;0,"A",IF(COUNTIFS(Requests!$A$2:$A$200,$A7,Requests!$C$2:$C$200,"&lt;="&amp;W$6,Requests!$D$2:$D$200,"&gt;="&amp;W$6,Requests!$F$2:$F$200,"Pending")&gt;0,"P","")))</f>
        <v/>
      </c>
      <c r="X7" s="13">
        <f>IF(OR($A7="",X$6=""),"",IF(COUNTIFS(Requests!$A$2:$A$200,$A7,Requests!$C$2:$C$200,"&lt;="&amp;X$6,Requests!$D$2:$D$200,"&gt;="&amp;X$6,Requests!$F$2:$F$200,"Approved")&gt;0,"A",IF(COUNTIFS(Requests!$A$2:$A$200,$A7,Requests!$C$2:$C$200,"&lt;="&amp;X$6,Requests!$D$2:$D$200,"&gt;="&amp;X$6,Requests!$F$2:$F$200,"Pending")&gt;0,"P","")))</f>
        <v/>
      </c>
      <c r="Y7" s="13">
        <f>IF(OR($A7="",Y$6=""),"",IF(COUNTIFS(Requests!$A$2:$A$200,$A7,Requests!$C$2:$C$200,"&lt;="&amp;Y$6,Requests!$D$2:$D$200,"&gt;="&amp;Y$6,Requests!$F$2:$F$200,"Approved")&gt;0,"A",IF(COUNTIFS(Requests!$A$2:$A$200,$A7,Requests!$C$2:$C$200,"&lt;="&amp;Y$6,Requests!$D$2:$D$200,"&gt;="&amp;Y$6,Requests!$F$2:$F$200,"Pending")&gt;0,"P","")))</f>
        <v/>
      </c>
      <c r="Z7" s="13">
        <f>IF(OR($A7="",Z$6=""),"",IF(COUNTIFS(Requests!$A$2:$A$200,$A7,Requests!$C$2:$C$200,"&lt;="&amp;Z$6,Requests!$D$2:$D$200,"&gt;="&amp;Z$6,Requests!$F$2:$F$200,"Approved")&gt;0,"A",IF(COUNTIFS(Requests!$A$2:$A$200,$A7,Requests!$C$2:$C$200,"&lt;="&amp;Z$6,Requests!$D$2:$D$200,"&gt;="&amp;Z$6,Requests!$F$2:$F$200,"Pending")&gt;0,"P","")))</f>
        <v/>
      </c>
      <c r="AA7" s="13">
        <f>IF(OR($A7="",AA$6=""),"",IF(COUNTIFS(Requests!$A$2:$A$200,$A7,Requests!$C$2:$C$200,"&lt;="&amp;AA$6,Requests!$D$2:$D$200,"&gt;="&amp;AA$6,Requests!$F$2:$F$200,"Approved")&gt;0,"A",IF(COUNTIFS(Requests!$A$2:$A$200,$A7,Requests!$C$2:$C$200,"&lt;="&amp;AA$6,Requests!$D$2:$D$200,"&gt;="&amp;AA$6,Requests!$F$2:$F$200,"Pending")&gt;0,"P","")))</f>
        <v/>
      </c>
      <c r="AB7" s="13">
        <f>IF(OR($A7="",AB$6=""),"",IF(COUNTIFS(Requests!$A$2:$A$200,$A7,Requests!$C$2:$C$200,"&lt;="&amp;AB$6,Requests!$D$2:$D$200,"&gt;="&amp;AB$6,Requests!$F$2:$F$200,"Approved")&gt;0,"A",IF(COUNTIFS(Requests!$A$2:$A$200,$A7,Requests!$C$2:$C$200,"&lt;="&amp;AB$6,Requests!$D$2:$D$200,"&gt;="&amp;AB$6,Requests!$F$2:$F$200,"Pending")&gt;0,"P","")))</f>
        <v/>
      </c>
      <c r="AC7" s="13">
        <f>IF(OR($A7="",AC$6=""),"",IF(COUNTIFS(Requests!$A$2:$A$200,$A7,Requests!$C$2:$C$200,"&lt;="&amp;AC$6,Requests!$D$2:$D$200,"&gt;="&amp;AC$6,Requests!$F$2:$F$200,"Approved")&gt;0,"A",IF(COUNTIFS(Requests!$A$2:$A$200,$A7,Requests!$C$2:$C$200,"&lt;="&amp;AC$6,Requests!$D$2:$D$200,"&gt;="&amp;AC$6,Requests!$F$2:$F$200,"Pending")&gt;0,"P","")))</f>
        <v/>
      </c>
      <c r="AD7" s="13">
        <f>IF(OR($A7="",AD$6=""),"",IF(COUNTIFS(Requests!$A$2:$A$200,$A7,Requests!$C$2:$C$200,"&lt;="&amp;AD$6,Requests!$D$2:$D$200,"&gt;="&amp;AD$6,Requests!$F$2:$F$200,"Approved")&gt;0,"A",IF(COUNTIFS(Requests!$A$2:$A$200,$A7,Requests!$C$2:$C$200,"&lt;="&amp;AD$6,Requests!$D$2:$D$200,"&gt;="&amp;AD$6,Requests!$F$2:$F$200,"Pending")&gt;0,"P","")))</f>
        <v/>
      </c>
      <c r="AE7" s="13">
        <f>IF(OR($A7="",AE$6=""),"",IF(COUNTIFS(Requests!$A$2:$A$200,$A7,Requests!$C$2:$C$200,"&lt;="&amp;AE$6,Requests!$D$2:$D$200,"&gt;="&amp;AE$6,Requests!$F$2:$F$200,"Approved")&gt;0,"A",IF(COUNTIFS(Requests!$A$2:$A$200,$A7,Requests!$C$2:$C$200,"&lt;="&amp;AE$6,Requests!$D$2:$D$200,"&gt;="&amp;AE$6,Requests!$F$2:$F$200,"Pending")&gt;0,"P","")))</f>
        <v/>
      </c>
      <c r="AF7" s="13">
        <f>IF(OR($A7="",AF$6=""),"",IF(COUNTIFS(Requests!$A$2:$A$200,$A7,Requests!$C$2:$C$200,"&lt;="&amp;AF$6,Requests!$D$2:$D$200,"&gt;="&amp;AF$6,Requests!$F$2:$F$200,"Approved")&gt;0,"A",IF(COUNTIFS(Requests!$A$2:$A$200,$A7,Requests!$C$2:$C$200,"&lt;="&amp;AF$6,Requests!$D$2:$D$200,"&gt;="&amp;AF$6,Requests!$F$2:$F$200,"Pending")&gt;0,"P","")))</f>
        <v/>
      </c>
    </row>
    <row r="8">
      <c r="A8">
        <f>IF(Balances!A11="","",Balances!A11)</f>
        <v/>
      </c>
      <c r="B8" s="13">
        <f>IF(OR($A8="",B$6=""),"",IF(COUNTIFS(Requests!$A$2:$A$200,$A8,Requests!$C$2:$C$200,"&lt;="&amp;B$6,Requests!$D$2:$D$200,"&gt;="&amp;B$6,Requests!$F$2:$F$200,"Approved")&gt;0,"A",IF(COUNTIFS(Requests!$A$2:$A$200,$A8,Requests!$C$2:$C$200,"&lt;="&amp;B$6,Requests!$D$2:$D$200,"&gt;="&amp;B$6,Requests!$F$2:$F$200,"Pending")&gt;0,"P","")))</f>
        <v/>
      </c>
      <c r="C8" s="13">
        <f>IF(OR($A8="",C$6=""),"",IF(COUNTIFS(Requests!$A$2:$A$200,$A8,Requests!$C$2:$C$200,"&lt;="&amp;C$6,Requests!$D$2:$D$200,"&gt;="&amp;C$6,Requests!$F$2:$F$200,"Approved")&gt;0,"A",IF(COUNTIFS(Requests!$A$2:$A$200,$A8,Requests!$C$2:$C$200,"&lt;="&amp;C$6,Requests!$D$2:$D$200,"&gt;="&amp;C$6,Requests!$F$2:$F$200,"Pending")&gt;0,"P","")))</f>
        <v/>
      </c>
      <c r="D8" s="13">
        <f>IF(OR($A8="",D$6=""),"",IF(COUNTIFS(Requests!$A$2:$A$200,$A8,Requests!$C$2:$C$200,"&lt;="&amp;D$6,Requests!$D$2:$D$200,"&gt;="&amp;D$6,Requests!$F$2:$F$200,"Approved")&gt;0,"A",IF(COUNTIFS(Requests!$A$2:$A$200,$A8,Requests!$C$2:$C$200,"&lt;="&amp;D$6,Requests!$D$2:$D$200,"&gt;="&amp;D$6,Requests!$F$2:$F$200,"Pending")&gt;0,"P","")))</f>
        <v/>
      </c>
      <c r="E8" s="13">
        <f>IF(OR($A8="",E$6=""),"",IF(COUNTIFS(Requests!$A$2:$A$200,$A8,Requests!$C$2:$C$200,"&lt;="&amp;E$6,Requests!$D$2:$D$200,"&gt;="&amp;E$6,Requests!$F$2:$F$200,"Approved")&gt;0,"A",IF(COUNTIFS(Requests!$A$2:$A$200,$A8,Requests!$C$2:$C$200,"&lt;="&amp;E$6,Requests!$D$2:$D$200,"&gt;="&amp;E$6,Requests!$F$2:$F$200,"Pending")&gt;0,"P","")))</f>
        <v/>
      </c>
      <c r="F8" s="13">
        <f>IF(OR($A8="",F$6=""),"",IF(COUNTIFS(Requests!$A$2:$A$200,$A8,Requests!$C$2:$C$200,"&lt;="&amp;F$6,Requests!$D$2:$D$200,"&gt;="&amp;F$6,Requests!$F$2:$F$200,"Approved")&gt;0,"A",IF(COUNTIFS(Requests!$A$2:$A$200,$A8,Requests!$C$2:$C$200,"&lt;="&amp;F$6,Requests!$D$2:$D$200,"&gt;="&amp;F$6,Requests!$F$2:$F$200,"Pending")&gt;0,"P","")))</f>
        <v/>
      </c>
      <c r="G8" s="13">
        <f>IF(OR($A8="",G$6=""),"",IF(COUNTIFS(Requests!$A$2:$A$200,$A8,Requests!$C$2:$C$200,"&lt;="&amp;G$6,Requests!$D$2:$D$200,"&gt;="&amp;G$6,Requests!$F$2:$F$200,"Approved")&gt;0,"A",IF(COUNTIFS(Requests!$A$2:$A$200,$A8,Requests!$C$2:$C$200,"&lt;="&amp;G$6,Requests!$D$2:$D$200,"&gt;="&amp;G$6,Requests!$F$2:$F$200,"Pending")&gt;0,"P","")))</f>
        <v/>
      </c>
      <c r="H8" s="13">
        <f>IF(OR($A8="",H$6=""),"",IF(COUNTIFS(Requests!$A$2:$A$200,$A8,Requests!$C$2:$C$200,"&lt;="&amp;H$6,Requests!$D$2:$D$200,"&gt;="&amp;H$6,Requests!$F$2:$F$200,"Approved")&gt;0,"A",IF(COUNTIFS(Requests!$A$2:$A$200,$A8,Requests!$C$2:$C$200,"&lt;="&amp;H$6,Requests!$D$2:$D$200,"&gt;="&amp;H$6,Requests!$F$2:$F$200,"Pending")&gt;0,"P","")))</f>
        <v/>
      </c>
      <c r="I8" s="13">
        <f>IF(OR($A8="",I$6=""),"",IF(COUNTIFS(Requests!$A$2:$A$200,$A8,Requests!$C$2:$C$200,"&lt;="&amp;I$6,Requests!$D$2:$D$200,"&gt;="&amp;I$6,Requests!$F$2:$F$200,"Approved")&gt;0,"A",IF(COUNTIFS(Requests!$A$2:$A$200,$A8,Requests!$C$2:$C$200,"&lt;="&amp;I$6,Requests!$D$2:$D$200,"&gt;="&amp;I$6,Requests!$F$2:$F$200,"Pending")&gt;0,"P","")))</f>
        <v/>
      </c>
      <c r="J8" s="13">
        <f>IF(OR($A8="",J$6=""),"",IF(COUNTIFS(Requests!$A$2:$A$200,$A8,Requests!$C$2:$C$200,"&lt;="&amp;J$6,Requests!$D$2:$D$200,"&gt;="&amp;J$6,Requests!$F$2:$F$200,"Approved")&gt;0,"A",IF(COUNTIFS(Requests!$A$2:$A$200,$A8,Requests!$C$2:$C$200,"&lt;="&amp;J$6,Requests!$D$2:$D$200,"&gt;="&amp;J$6,Requests!$F$2:$F$200,"Pending")&gt;0,"P","")))</f>
        <v/>
      </c>
      <c r="K8" s="13">
        <f>IF(OR($A8="",K$6=""),"",IF(COUNTIFS(Requests!$A$2:$A$200,$A8,Requests!$C$2:$C$200,"&lt;="&amp;K$6,Requests!$D$2:$D$200,"&gt;="&amp;K$6,Requests!$F$2:$F$200,"Approved")&gt;0,"A",IF(COUNTIFS(Requests!$A$2:$A$200,$A8,Requests!$C$2:$C$200,"&lt;="&amp;K$6,Requests!$D$2:$D$200,"&gt;="&amp;K$6,Requests!$F$2:$F$200,"Pending")&gt;0,"P","")))</f>
        <v/>
      </c>
      <c r="L8" s="13">
        <f>IF(OR($A8="",L$6=""),"",IF(COUNTIFS(Requests!$A$2:$A$200,$A8,Requests!$C$2:$C$200,"&lt;="&amp;L$6,Requests!$D$2:$D$200,"&gt;="&amp;L$6,Requests!$F$2:$F$200,"Approved")&gt;0,"A",IF(COUNTIFS(Requests!$A$2:$A$200,$A8,Requests!$C$2:$C$200,"&lt;="&amp;L$6,Requests!$D$2:$D$200,"&gt;="&amp;L$6,Requests!$F$2:$F$200,"Pending")&gt;0,"P","")))</f>
        <v/>
      </c>
      <c r="M8" s="13">
        <f>IF(OR($A8="",M$6=""),"",IF(COUNTIFS(Requests!$A$2:$A$200,$A8,Requests!$C$2:$C$200,"&lt;="&amp;M$6,Requests!$D$2:$D$200,"&gt;="&amp;M$6,Requests!$F$2:$F$200,"Approved")&gt;0,"A",IF(COUNTIFS(Requests!$A$2:$A$200,$A8,Requests!$C$2:$C$200,"&lt;="&amp;M$6,Requests!$D$2:$D$200,"&gt;="&amp;M$6,Requests!$F$2:$F$200,"Pending")&gt;0,"P","")))</f>
        <v/>
      </c>
      <c r="N8" s="13">
        <f>IF(OR($A8="",N$6=""),"",IF(COUNTIFS(Requests!$A$2:$A$200,$A8,Requests!$C$2:$C$200,"&lt;="&amp;N$6,Requests!$D$2:$D$200,"&gt;="&amp;N$6,Requests!$F$2:$F$200,"Approved")&gt;0,"A",IF(COUNTIFS(Requests!$A$2:$A$200,$A8,Requests!$C$2:$C$200,"&lt;="&amp;N$6,Requests!$D$2:$D$200,"&gt;="&amp;N$6,Requests!$F$2:$F$200,"Pending")&gt;0,"P","")))</f>
        <v/>
      </c>
      <c r="O8" s="13">
        <f>IF(OR($A8="",O$6=""),"",IF(COUNTIFS(Requests!$A$2:$A$200,$A8,Requests!$C$2:$C$200,"&lt;="&amp;O$6,Requests!$D$2:$D$200,"&gt;="&amp;O$6,Requests!$F$2:$F$200,"Approved")&gt;0,"A",IF(COUNTIFS(Requests!$A$2:$A$200,$A8,Requests!$C$2:$C$200,"&lt;="&amp;O$6,Requests!$D$2:$D$200,"&gt;="&amp;O$6,Requests!$F$2:$F$200,"Pending")&gt;0,"P","")))</f>
        <v/>
      </c>
      <c r="P8" s="13">
        <f>IF(OR($A8="",P$6=""),"",IF(COUNTIFS(Requests!$A$2:$A$200,$A8,Requests!$C$2:$C$200,"&lt;="&amp;P$6,Requests!$D$2:$D$200,"&gt;="&amp;P$6,Requests!$F$2:$F$200,"Approved")&gt;0,"A",IF(COUNTIFS(Requests!$A$2:$A$200,$A8,Requests!$C$2:$C$200,"&lt;="&amp;P$6,Requests!$D$2:$D$200,"&gt;="&amp;P$6,Requests!$F$2:$F$200,"Pending")&gt;0,"P","")))</f>
        <v/>
      </c>
      <c r="Q8" s="13">
        <f>IF(OR($A8="",Q$6=""),"",IF(COUNTIFS(Requests!$A$2:$A$200,$A8,Requests!$C$2:$C$200,"&lt;="&amp;Q$6,Requests!$D$2:$D$200,"&gt;="&amp;Q$6,Requests!$F$2:$F$200,"Approved")&gt;0,"A",IF(COUNTIFS(Requests!$A$2:$A$200,$A8,Requests!$C$2:$C$200,"&lt;="&amp;Q$6,Requests!$D$2:$D$200,"&gt;="&amp;Q$6,Requests!$F$2:$F$200,"Pending")&gt;0,"P","")))</f>
        <v/>
      </c>
      <c r="R8" s="13">
        <f>IF(OR($A8="",R$6=""),"",IF(COUNTIFS(Requests!$A$2:$A$200,$A8,Requests!$C$2:$C$200,"&lt;="&amp;R$6,Requests!$D$2:$D$200,"&gt;="&amp;R$6,Requests!$F$2:$F$200,"Approved")&gt;0,"A",IF(COUNTIFS(Requests!$A$2:$A$200,$A8,Requests!$C$2:$C$200,"&lt;="&amp;R$6,Requests!$D$2:$D$200,"&gt;="&amp;R$6,Requests!$F$2:$F$200,"Pending")&gt;0,"P","")))</f>
        <v/>
      </c>
      <c r="S8" s="13">
        <f>IF(OR($A8="",S$6=""),"",IF(COUNTIFS(Requests!$A$2:$A$200,$A8,Requests!$C$2:$C$200,"&lt;="&amp;S$6,Requests!$D$2:$D$200,"&gt;="&amp;S$6,Requests!$F$2:$F$200,"Approved")&gt;0,"A",IF(COUNTIFS(Requests!$A$2:$A$200,$A8,Requests!$C$2:$C$200,"&lt;="&amp;S$6,Requests!$D$2:$D$200,"&gt;="&amp;S$6,Requests!$F$2:$F$200,"Pending")&gt;0,"P","")))</f>
        <v/>
      </c>
      <c r="T8" s="13">
        <f>IF(OR($A8="",T$6=""),"",IF(COUNTIFS(Requests!$A$2:$A$200,$A8,Requests!$C$2:$C$200,"&lt;="&amp;T$6,Requests!$D$2:$D$200,"&gt;="&amp;T$6,Requests!$F$2:$F$200,"Approved")&gt;0,"A",IF(COUNTIFS(Requests!$A$2:$A$200,$A8,Requests!$C$2:$C$200,"&lt;="&amp;T$6,Requests!$D$2:$D$200,"&gt;="&amp;T$6,Requests!$F$2:$F$200,"Pending")&gt;0,"P","")))</f>
        <v/>
      </c>
      <c r="U8" s="13">
        <f>IF(OR($A8="",U$6=""),"",IF(COUNTIFS(Requests!$A$2:$A$200,$A8,Requests!$C$2:$C$200,"&lt;="&amp;U$6,Requests!$D$2:$D$200,"&gt;="&amp;U$6,Requests!$F$2:$F$200,"Approved")&gt;0,"A",IF(COUNTIFS(Requests!$A$2:$A$200,$A8,Requests!$C$2:$C$200,"&lt;="&amp;U$6,Requests!$D$2:$D$200,"&gt;="&amp;U$6,Requests!$F$2:$F$200,"Pending")&gt;0,"P","")))</f>
        <v/>
      </c>
      <c r="V8" s="13">
        <f>IF(OR($A8="",V$6=""),"",IF(COUNTIFS(Requests!$A$2:$A$200,$A8,Requests!$C$2:$C$200,"&lt;="&amp;V$6,Requests!$D$2:$D$200,"&gt;="&amp;V$6,Requests!$F$2:$F$200,"Approved")&gt;0,"A",IF(COUNTIFS(Requests!$A$2:$A$200,$A8,Requests!$C$2:$C$200,"&lt;="&amp;V$6,Requests!$D$2:$D$200,"&gt;="&amp;V$6,Requests!$F$2:$F$200,"Pending")&gt;0,"P","")))</f>
        <v/>
      </c>
      <c r="W8" s="13">
        <f>IF(OR($A8="",W$6=""),"",IF(COUNTIFS(Requests!$A$2:$A$200,$A8,Requests!$C$2:$C$200,"&lt;="&amp;W$6,Requests!$D$2:$D$200,"&gt;="&amp;W$6,Requests!$F$2:$F$200,"Approved")&gt;0,"A",IF(COUNTIFS(Requests!$A$2:$A$200,$A8,Requests!$C$2:$C$200,"&lt;="&amp;W$6,Requests!$D$2:$D$200,"&gt;="&amp;W$6,Requests!$F$2:$F$200,"Pending")&gt;0,"P","")))</f>
        <v/>
      </c>
      <c r="X8" s="13">
        <f>IF(OR($A8="",X$6=""),"",IF(COUNTIFS(Requests!$A$2:$A$200,$A8,Requests!$C$2:$C$200,"&lt;="&amp;X$6,Requests!$D$2:$D$200,"&gt;="&amp;X$6,Requests!$F$2:$F$200,"Approved")&gt;0,"A",IF(COUNTIFS(Requests!$A$2:$A$200,$A8,Requests!$C$2:$C$200,"&lt;="&amp;X$6,Requests!$D$2:$D$200,"&gt;="&amp;X$6,Requests!$F$2:$F$200,"Pending")&gt;0,"P","")))</f>
        <v/>
      </c>
      <c r="Y8" s="13">
        <f>IF(OR($A8="",Y$6=""),"",IF(COUNTIFS(Requests!$A$2:$A$200,$A8,Requests!$C$2:$C$200,"&lt;="&amp;Y$6,Requests!$D$2:$D$200,"&gt;="&amp;Y$6,Requests!$F$2:$F$200,"Approved")&gt;0,"A",IF(COUNTIFS(Requests!$A$2:$A$200,$A8,Requests!$C$2:$C$200,"&lt;="&amp;Y$6,Requests!$D$2:$D$200,"&gt;="&amp;Y$6,Requests!$F$2:$F$200,"Pending")&gt;0,"P","")))</f>
        <v/>
      </c>
      <c r="Z8" s="13">
        <f>IF(OR($A8="",Z$6=""),"",IF(COUNTIFS(Requests!$A$2:$A$200,$A8,Requests!$C$2:$C$200,"&lt;="&amp;Z$6,Requests!$D$2:$D$200,"&gt;="&amp;Z$6,Requests!$F$2:$F$200,"Approved")&gt;0,"A",IF(COUNTIFS(Requests!$A$2:$A$200,$A8,Requests!$C$2:$C$200,"&lt;="&amp;Z$6,Requests!$D$2:$D$200,"&gt;="&amp;Z$6,Requests!$F$2:$F$200,"Pending")&gt;0,"P","")))</f>
        <v/>
      </c>
      <c r="AA8" s="13">
        <f>IF(OR($A8="",AA$6=""),"",IF(COUNTIFS(Requests!$A$2:$A$200,$A8,Requests!$C$2:$C$200,"&lt;="&amp;AA$6,Requests!$D$2:$D$200,"&gt;="&amp;AA$6,Requests!$F$2:$F$200,"Approved")&gt;0,"A",IF(COUNTIFS(Requests!$A$2:$A$200,$A8,Requests!$C$2:$C$200,"&lt;="&amp;AA$6,Requests!$D$2:$D$200,"&gt;="&amp;AA$6,Requests!$F$2:$F$200,"Pending")&gt;0,"P","")))</f>
        <v/>
      </c>
      <c r="AB8" s="13">
        <f>IF(OR($A8="",AB$6=""),"",IF(COUNTIFS(Requests!$A$2:$A$200,$A8,Requests!$C$2:$C$200,"&lt;="&amp;AB$6,Requests!$D$2:$D$200,"&gt;="&amp;AB$6,Requests!$F$2:$F$200,"Approved")&gt;0,"A",IF(COUNTIFS(Requests!$A$2:$A$200,$A8,Requests!$C$2:$C$200,"&lt;="&amp;AB$6,Requests!$D$2:$D$200,"&gt;="&amp;AB$6,Requests!$F$2:$F$200,"Pending")&gt;0,"P","")))</f>
        <v/>
      </c>
      <c r="AC8" s="13">
        <f>IF(OR($A8="",AC$6=""),"",IF(COUNTIFS(Requests!$A$2:$A$200,$A8,Requests!$C$2:$C$200,"&lt;="&amp;AC$6,Requests!$D$2:$D$200,"&gt;="&amp;AC$6,Requests!$F$2:$F$200,"Approved")&gt;0,"A",IF(COUNTIFS(Requests!$A$2:$A$200,$A8,Requests!$C$2:$C$200,"&lt;="&amp;AC$6,Requests!$D$2:$D$200,"&gt;="&amp;AC$6,Requests!$F$2:$F$200,"Pending")&gt;0,"P","")))</f>
        <v/>
      </c>
      <c r="AD8" s="13">
        <f>IF(OR($A8="",AD$6=""),"",IF(COUNTIFS(Requests!$A$2:$A$200,$A8,Requests!$C$2:$C$200,"&lt;="&amp;AD$6,Requests!$D$2:$D$200,"&gt;="&amp;AD$6,Requests!$F$2:$F$200,"Approved")&gt;0,"A",IF(COUNTIFS(Requests!$A$2:$A$200,$A8,Requests!$C$2:$C$200,"&lt;="&amp;AD$6,Requests!$D$2:$D$200,"&gt;="&amp;AD$6,Requests!$F$2:$F$200,"Pending")&gt;0,"P","")))</f>
        <v/>
      </c>
      <c r="AE8" s="13">
        <f>IF(OR($A8="",AE$6=""),"",IF(COUNTIFS(Requests!$A$2:$A$200,$A8,Requests!$C$2:$C$200,"&lt;="&amp;AE$6,Requests!$D$2:$D$200,"&gt;="&amp;AE$6,Requests!$F$2:$F$200,"Approved")&gt;0,"A",IF(COUNTIFS(Requests!$A$2:$A$200,$A8,Requests!$C$2:$C$200,"&lt;="&amp;AE$6,Requests!$D$2:$D$200,"&gt;="&amp;AE$6,Requests!$F$2:$F$200,"Pending")&gt;0,"P","")))</f>
        <v/>
      </c>
      <c r="AF8" s="13">
        <f>IF(OR($A8="",AF$6=""),"",IF(COUNTIFS(Requests!$A$2:$A$200,$A8,Requests!$C$2:$C$200,"&lt;="&amp;AF$6,Requests!$D$2:$D$200,"&gt;="&amp;AF$6,Requests!$F$2:$F$200,"Approved")&gt;0,"A",IF(COUNTIFS(Requests!$A$2:$A$200,$A8,Requests!$C$2:$C$200,"&lt;="&amp;AF$6,Requests!$D$2:$D$200,"&gt;="&amp;AF$6,Requests!$F$2:$F$200,"Pending")&gt;0,"P","")))</f>
        <v/>
      </c>
    </row>
    <row r="9">
      <c r="A9">
        <f>IF(Balances!A12="","",Balances!A12)</f>
        <v/>
      </c>
      <c r="B9" s="13">
        <f>IF(OR($A9="",B$6=""),"",IF(COUNTIFS(Requests!$A$2:$A$200,$A9,Requests!$C$2:$C$200,"&lt;="&amp;B$6,Requests!$D$2:$D$200,"&gt;="&amp;B$6,Requests!$F$2:$F$200,"Approved")&gt;0,"A",IF(COUNTIFS(Requests!$A$2:$A$200,$A9,Requests!$C$2:$C$200,"&lt;="&amp;B$6,Requests!$D$2:$D$200,"&gt;="&amp;B$6,Requests!$F$2:$F$200,"Pending")&gt;0,"P","")))</f>
        <v/>
      </c>
      <c r="C9" s="13">
        <f>IF(OR($A9="",C$6=""),"",IF(COUNTIFS(Requests!$A$2:$A$200,$A9,Requests!$C$2:$C$200,"&lt;="&amp;C$6,Requests!$D$2:$D$200,"&gt;="&amp;C$6,Requests!$F$2:$F$200,"Approved")&gt;0,"A",IF(COUNTIFS(Requests!$A$2:$A$200,$A9,Requests!$C$2:$C$200,"&lt;="&amp;C$6,Requests!$D$2:$D$200,"&gt;="&amp;C$6,Requests!$F$2:$F$200,"Pending")&gt;0,"P","")))</f>
        <v/>
      </c>
      <c r="D9" s="13">
        <f>IF(OR($A9="",D$6=""),"",IF(COUNTIFS(Requests!$A$2:$A$200,$A9,Requests!$C$2:$C$200,"&lt;="&amp;D$6,Requests!$D$2:$D$200,"&gt;="&amp;D$6,Requests!$F$2:$F$200,"Approved")&gt;0,"A",IF(COUNTIFS(Requests!$A$2:$A$200,$A9,Requests!$C$2:$C$200,"&lt;="&amp;D$6,Requests!$D$2:$D$200,"&gt;="&amp;D$6,Requests!$F$2:$F$200,"Pending")&gt;0,"P","")))</f>
        <v/>
      </c>
      <c r="E9" s="13">
        <f>IF(OR($A9="",E$6=""),"",IF(COUNTIFS(Requests!$A$2:$A$200,$A9,Requests!$C$2:$C$200,"&lt;="&amp;E$6,Requests!$D$2:$D$200,"&gt;="&amp;E$6,Requests!$F$2:$F$200,"Approved")&gt;0,"A",IF(COUNTIFS(Requests!$A$2:$A$200,$A9,Requests!$C$2:$C$200,"&lt;="&amp;E$6,Requests!$D$2:$D$200,"&gt;="&amp;E$6,Requests!$F$2:$F$200,"Pending")&gt;0,"P","")))</f>
        <v/>
      </c>
      <c r="F9" s="13">
        <f>IF(OR($A9="",F$6=""),"",IF(COUNTIFS(Requests!$A$2:$A$200,$A9,Requests!$C$2:$C$200,"&lt;="&amp;F$6,Requests!$D$2:$D$200,"&gt;="&amp;F$6,Requests!$F$2:$F$200,"Approved")&gt;0,"A",IF(COUNTIFS(Requests!$A$2:$A$200,$A9,Requests!$C$2:$C$200,"&lt;="&amp;F$6,Requests!$D$2:$D$200,"&gt;="&amp;F$6,Requests!$F$2:$F$200,"Pending")&gt;0,"P","")))</f>
        <v/>
      </c>
      <c r="G9" s="13">
        <f>IF(OR($A9="",G$6=""),"",IF(COUNTIFS(Requests!$A$2:$A$200,$A9,Requests!$C$2:$C$200,"&lt;="&amp;G$6,Requests!$D$2:$D$200,"&gt;="&amp;G$6,Requests!$F$2:$F$200,"Approved")&gt;0,"A",IF(COUNTIFS(Requests!$A$2:$A$200,$A9,Requests!$C$2:$C$200,"&lt;="&amp;G$6,Requests!$D$2:$D$200,"&gt;="&amp;G$6,Requests!$F$2:$F$200,"Pending")&gt;0,"P","")))</f>
        <v/>
      </c>
      <c r="H9" s="13">
        <f>IF(OR($A9="",H$6=""),"",IF(COUNTIFS(Requests!$A$2:$A$200,$A9,Requests!$C$2:$C$200,"&lt;="&amp;H$6,Requests!$D$2:$D$200,"&gt;="&amp;H$6,Requests!$F$2:$F$200,"Approved")&gt;0,"A",IF(COUNTIFS(Requests!$A$2:$A$200,$A9,Requests!$C$2:$C$200,"&lt;="&amp;H$6,Requests!$D$2:$D$200,"&gt;="&amp;H$6,Requests!$F$2:$F$200,"Pending")&gt;0,"P","")))</f>
        <v/>
      </c>
      <c r="I9" s="13">
        <f>IF(OR($A9="",I$6=""),"",IF(COUNTIFS(Requests!$A$2:$A$200,$A9,Requests!$C$2:$C$200,"&lt;="&amp;I$6,Requests!$D$2:$D$200,"&gt;="&amp;I$6,Requests!$F$2:$F$200,"Approved")&gt;0,"A",IF(COUNTIFS(Requests!$A$2:$A$200,$A9,Requests!$C$2:$C$200,"&lt;="&amp;I$6,Requests!$D$2:$D$200,"&gt;="&amp;I$6,Requests!$F$2:$F$200,"Pending")&gt;0,"P","")))</f>
        <v/>
      </c>
      <c r="J9" s="13">
        <f>IF(OR($A9="",J$6=""),"",IF(COUNTIFS(Requests!$A$2:$A$200,$A9,Requests!$C$2:$C$200,"&lt;="&amp;J$6,Requests!$D$2:$D$200,"&gt;="&amp;J$6,Requests!$F$2:$F$200,"Approved")&gt;0,"A",IF(COUNTIFS(Requests!$A$2:$A$200,$A9,Requests!$C$2:$C$200,"&lt;="&amp;J$6,Requests!$D$2:$D$200,"&gt;="&amp;J$6,Requests!$F$2:$F$200,"Pending")&gt;0,"P","")))</f>
        <v/>
      </c>
      <c r="K9" s="13">
        <f>IF(OR($A9="",K$6=""),"",IF(COUNTIFS(Requests!$A$2:$A$200,$A9,Requests!$C$2:$C$200,"&lt;="&amp;K$6,Requests!$D$2:$D$200,"&gt;="&amp;K$6,Requests!$F$2:$F$200,"Approved")&gt;0,"A",IF(COUNTIFS(Requests!$A$2:$A$200,$A9,Requests!$C$2:$C$200,"&lt;="&amp;K$6,Requests!$D$2:$D$200,"&gt;="&amp;K$6,Requests!$F$2:$F$200,"Pending")&gt;0,"P","")))</f>
        <v/>
      </c>
      <c r="L9" s="13">
        <f>IF(OR($A9="",L$6=""),"",IF(COUNTIFS(Requests!$A$2:$A$200,$A9,Requests!$C$2:$C$200,"&lt;="&amp;L$6,Requests!$D$2:$D$200,"&gt;="&amp;L$6,Requests!$F$2:$F$200,"Approved")&gt;0,"A",IF(COUNTIFS(Requests!$A$2:$A$200,$A9,Requests!$C$2:$C$200,"&lt;="&amp;L$6,Requests!$D$2:$D$200,"&gt;="&amp;L$6,Requests!$F$2:$F$200,"Pending")&gt;0,"P","")))</f>
        <v/>
      </c>
      <c r="M9" s="13">
        <f>IF(OR($A9="",M$6=""),"",IF(COUNTIFS(Requests!$A$2:$A$200,$A9,Requests!$C$2:$C$200,"&lt;="&amp;M$6,Requests!$D$2:$D$200,"&gt;="&amp;M$6,Requests!$F$2:$F$200,"Approved")&gt;0,"A",IF(COUNTIFS(Requests!$A$2:$A$200,$A9,Requests!$C$2:$C$200,"&lt;="&amp;M$6,Requests!$D$2:$D$200,"&gt;="&amp;M$6,Requests!$F$2:$F$200,"Pending")&gt;0,"P","")))</f>
        <v/>
      </c>
      <c r="N9" s="13">
        <f>IF(OR($A9="",N$6=""),"",IF(COUNTIFS(Requests!$A$2:$A$200,$A9,Requests!$C$2:$C$200,"&lt;="&amp;N$6,Requests!$D$2:$D$200,"&gt;="&amp;N$6,Requests!$F$2:$F$200,"Approved")&gt;0,"A",IF(COUNTIFS(Requests!$A$2:$A$200,$A9,Requests!$C$2:$C$200,"&lt;="&amp;N$6,Requests!$D$2:$D$200,"&gt;="&amp;N$6,Requests!$F$2:$F$200,"Pending")&gt;0,"P","")))</f>
        <v/>
      </c>
      <c r="O9" s="13">
        <f>IF(OR($A9="",O$6=""),"",IF(COUNTIFS(Requests!$A$2:$A$200,$A9,Requests!$C$2:$C$200,"&lt;="&amp;O$6,Requests!$D$2:$D$200,"&gt;="&amp;O$6,Requests!$F$2:$F$200,"Approved")&gt;0,"A",IF(COUNTIFS(Requests!$A$2:$A$200,$A9,Requests!$C$2:$C$200,"&lt;="&amp;O$6,Requests!$D$2:$D$200,"&gt;="&amp;O$6,Requests!$F$2:$F$200,"Pending")&gt;0,"P","")))</f>
        <v/>
      </c>
      <c r="P9" s="13">
        <f>IF(OR($A9="",P$6=""),"",IF(COUNTIFS(Requests!$A$2:$A$200,$A9,Requests!$C$2:$C$200,"&lt;="&amp;P$6,Requests!$D$2:$D$200,"&gt;="&amp;P$6,Requests!$F$2:$F$200,"Approved")&gt;0,"A",IF(COUNTIFS(Requests!$A$2:$A$200,$A9,Requests!$C$2:$C$200,"&lt;="&amp;P$6,Requests!$D$2:$D$200,"&gt;="&amp;P$6,Requests!$F$2:$F$200,"Pending")&gt;0,"P","")))</f>
        <v/>
      </c>
      <c r="Q9" s="13">
        <f>IF(OR($A9="",Q$6=""),"",IF(COUNTIFS(Requests!$A$2:$A$200,$A9,Requests!$C$2:$C$200,"&lt;="&amp;Q$6,Requests!$D$2:$D$200,"&gt;="&amp;Q$6,Requests!$F$2:$F$200,"Approved")&gt;0,"A",IF(COUNTIFS(Requests!$A$2:$A$200,$A9,Requests!$C$2:$C$200,"&lt;="&amp;Q$6,Requests!$D$2:$D$200,"&gt;="&amp;Q$6,Requests!$F$2:$F$200,"Pending")&gt;0,"P","")))</f>
        <v/>
      </c>
      <c r="R9" s="13">
        <f>IF(OR($A9="",R$6=""),"",IF(COUNTIFS(Requests!$A$2:$A$200,$A9,Requests!$C$2:$C$200,"&lt;="&amp;R$6,Requests!$D$2:$D$200,"&gt;="&amp;R$6,Requests!$F$2:$F$200,"Approved")&gt;0,"A",IF(COUNTIFS(Requests!$A$2:$A$200,$A9,Requests!$C$2:$C$200,"&lt;="&amp;R$6,Requests!$D$2:$D$200,"&gt;="&amp;R$6,Requests!$F$2:$F$200,"Pending")&gt;0,"P","")))</f>
        <v/>
      </c>
      <c r="S9" s="13">
        <f>IF(OR($A9="",S$6=""),"",IF(COUNTIFS(Requests!$A$2:$A$200,$A9,Requests!$C$2:$C$200,"&lt;="&amp;S$6,Requests!$D$2:$D$200,"&gt;="&amp;S$6,Requests!$F$2:$F$200,"Approved")&gt;0,"A",IF(COUNTIFS(Requests!$A$2:$A$200,$A9,Requests!$C$2:$C$200,"&lt;="&amp;S$6,Requests!$D$2:$D$200,"&gt;="&amp;S$6,Requests!$F$2:$F$200,"Pending")&gt;0,"P","")))</f>
        <v/>
      </c>
      <c r="T9" s="13">
        <f>IF(OR($A9="",T$6=""),"",IF(COUNTIFS(Requests!$A$2:$A$200,$A9,Requests!$C$2:$C$200,"&lt;="&amp;T$6,Requests!$D$2:$D$200,"&gt;="&amp;T$6,Requests!$F$2:$F$200,"Approved")&gt;0,"A",IF(COUNTIFS(Requests!$A$2:$A$200,$A9,Requests!$C$2:$C$200,"&lt;="&amp;T$6,Requests!$D$2:$D$200,"&gt;="&amp;T$6,Requests!$F$2:$F$200,"Pending")&gt;0,"P","")))</f>
        <v/>
      </c>
      <c r="U9" s="13">
        <f>IF(OR($A9="",U$6=""),"",IF(COUNTIFS(Requests!$A$2:$A$200,$A9,Requests!$C$2:$C$200,"&lt;="&amp;U$6,Requests!$D$2:$D$200,"&gt;="&amp;U$6,Requests!$F$2:$F$200,"Approved")&gt;0,"A",IF(COUNTIFS(Requests!$A$2:$A$200,$A9,Requests!$C$2:$C$200,"&lt;="&amp;U$6,Requests!$D$2:$D$200,"&gt;="&amp;U$6,Requests!$F$2:$F$200,"Pending")&gt;0,"P","")))</f>
        <v/>
      </c>
      <c r="V9" s="13">
        <f>IF(OR($A9="",V$6=""),"",IF(COUNTIFS(Requests!$A$2:$A$200,$A9,Requests!$C$2:$C$200,"&lt;="&amp;V$6,Requests!$D$2:$D$200,"&gt;="&amp;V$6,Requests!$F$2:$F$200,"Approved")&gt;0,"A",IF(COUNTIFS(Requests!$A$2:$A$200,$A9,Requests!$C$2:$C$200,"&lt;="&amp;V$6,Requests!$D$2:$D$200,"&gt;="&amp;V$6,Requests!$F$2:$F$200,"Pending")&gt;0,"P","")))</f>
        <v/>
      </c>
      <c r="W9" s="13">
        <f>IF(OR($A9="",W$6=""),"",IF(COUNTIFS(Requests!$A$2:$A$200,$A9,Requests!$C$2:$C$200,"&lt;="&amp;W$6,Requests!$D$2:$D$200,"&gt;="&amp;W$6,Requests!$F$2:$F$200,"Approved")&gt;0,"A",IF(COUNTIFS(Requests!$A$2:$A$200,$A9,Requests!$C$2:$C$200,"&lt;="&amp;W$6,Requests!$D$2:$D$200,"&gt;="&amp;W$6,Requests!$F$2:$F$200,"Pending")&gt;0,"P","")))</f>
        <v/>
      </c>
      <c r="X9" s="13">
        <f>IF(OR($A9="",X$6=""),"",IF(COUNTIFS(Requests!$A$2:$A$200,$A9,Requests!$C$2:$C$200,"&lt;="&amp;X$6,Requests!$D$2:$D$200,"&gt;="&amp;X$6,Requests!$F$2:$F$200,"Approved")&gt;0,"A",IF(COUNTIFS(Requests!$A$2:$A$200,$A9,Requests!$C$2:$C$200,"&lt;="&amp;X$6,Requests!$D$2:$D$200,"&gt;="&amp;X$6,Requests!$F$2:$F$200,"Pending")&gt;0,"P","")))</f>
        <v/>
      </c>
      <c r="Y9" s="13">
        <f>IF(OR($A9="",Y$6=""),"",IF(COUNTIFS(Requests!$A$2:$A$200,$A9,Requests!$C$2:$C$200,"&lt;="&amp;Y$6,Requests!$D$2:$D$200,"&gt;="&amp;Y$6,Requests!$F$2:$F$200,"Approved")&gt;0,"A",IF(COUNTIFS(Requests!$A$2:$A$200,$A9,Requests!$C$2:$C$200,"&lt;="&amp;Y$6,Requests!$D$2:$D$200,"&gt;="&amp;Y$6,Requests!$F$2:$F$200,"Pending")&gt;0,"P","")))</f>
        <v/>
      </c>
      <c r="Z9" s="13">
        <f>IF(OR($A9="",Z$6=""),"",IF(COUNTIFS(Requests!$A$2:$A$200,$A9,Requests!$C$2:$C$200,"&lt;="&amp;Z$6,Requests!$D$2:$D$200,"&gt;="&amp;Z$6,Requests!$F$2:$F$200,"Approved")&gt;0,"A",IF(COUNTIFS(Requests!$A$2:$A$200,$A9,Requests!$C$2:$C$200,"&lt;="&amp;Z$6,Requests!$D$2:$D$200,"&gt;="&amp;Z$6,Requests!$F$2:$F$200,"Pending")&gt;0,"P","")))</f>
        <v/>
      </c>
      <c r="AA9" s="13">
        <f>IF(OR($A9="",AA$6=""),"",IF(COUNTIFS(Requests!$A$2:$A$200,$A9,Requests!$C$2:$C$200,"&lt;="&amp;AA$6,Requests!$D$2:$D$200,"&gt;="&amp;AA$6,Requests!$F$2:$F$200,"Approved")&gt;0,"A",IF(COUNTIFS(Requests!$A$2:$A$200,$A9,Requests!$C$2:$C$200,"&lt;="&amp;AA$6,Requests!$D$2:$D$200,"&gt;="&amp;AA$6,Requests!$F$2:$F$200,"Pending")&gt;0,"P","")))</f>
        <v/>
      </c>
      <c r="AB9" s="13">
        <f>IF(OR($A9="",AB$6=""),"",IF(COUNTIFS(Requests!$A$2:$A$200,$A9,Requests!$C$2:$C$200,"&lt;="&amp;AB$6,Requests!$D$2:$D$200,"&gt;="&amp;AB$6,Requests!$F$2:$F$200,"Approved")&gt;0,"A",IF(COUNTIFS(Requests!$A$2:$A$200,$A9,Requests!$C$2:$C$200,"&lt;="&amp;AB$6,Requests!$D$2:$D$200,"&gt;="&amp;AB$6,Requests!$F$2:$F$200,"Pending")&gt;0,"P","")))</f>
        <v/>
      </c>
      <c r="AC9" s="13">
        <f>IF(OR($A9="",AC$6=""),"",IF(COUNTIFS(Requests!$A$2:$A$200,$A9,Requests!$C$2:$C$200,"&lt;="&amp;AC$6,Requests!$D$2:$D$200,"&gt;="&amp;AC$6,Requests!$F$2:$F$200,"Approved")&gt;0,"A",IF(COUNTIFS(Requests!$A$2:$A$200,$A9,Requests!$C$2:$C$200,"&lt;="&amp;AC$6,Requests!$D$2:$D$200,"&gt;="&amp;AC$6,Requests!$F$2:$F$200,"Pending")&gt;0,"P","")))</f>
        <v/>
      </c>
      <c r="AD9" s="13">
        <f>IF(OR($A9="",AD$6=""),"",IF(COUNTIFS(Requests!$A$2:$A$200,$A9,Requests!$C$2:$C$200,"&lt;="&amp;AD$6,Requests!$D$2:$D$200,"&gt;="&amp;AD$6,Requests!$F$2:$F$200,"Approved")&gt;0,"A",IF(COUNTIFS(Requests!$A$2:$A$200,$A9,Requests!$C$2:$C$200,"&lt;="&amp;AD$6,Requests!$D$2:$D$200,"&gt;="&amp;AD$6,Requests!$F$2:$F$200,"Pending")&gt;0,"P","")))</f>
        <v/>
      </c>
      <c r="AE9" s="13">
        <f>IF(OR($A9="",AE$6=""),"",IF(COUNTIFS(Requests!$A$2:$A$200,$A9,Requests!$C$2:$C$200,"&lt;="&amp;AE$6,Requests!$D$2:$D$200,"&gt;="&amp;AE$6,Requests!$F$2:$F$200,"Approved")&gt;0,"A",IF(COUNTIFS(Requests!$A$2:$A$200,$A9,Requests!$C$2:$C$200,"&lt;="&amp;AE$6,Requests!$D$2:$D$200,"&gt;="&amp;AE$6,Requests!$F$2:$F$200,"Pending")&gt;0,"P","")))</f>
        <v/>
      </c>
      <c r="AF9" s="13">
        <f>IF(OR($A9="",AF$6=""),"",IF(COUNTIFS(Requests!$A$2:$A$200,$A9,Requests!$C$2:$C$200,"&lt;="&amp;AF$6,Requests!$D$2:$D$200,"&gt;="&amp;AF$6,Requests!$F$2:$F$200,"Approved")&gt;0,"A",IF(COUNTIFS(Requests!$A$2:$A$200,$A9,Requests!$C$2:$C$200,"&lt;="&amp;AF$6,Requests!$D$2:$D$200,"&gt;="&amp;AF$6,Requests!$F$2:$F$200,"Pending")&gt;0,"P","")))</f>
        <v/>
      </c>
    </row>
    <row r="10">
      <c r="A10">
        <f>IF(Balances!A13="","",Balances!A13)</f>
        <v/>
      </c>
      <c r="B10" s="13">
        <f>IF(OR($A10="",B$6=""),"",IF(COUNTIFS(Requests!$A$2:$A$200,$A10,Requests!$C$2:$C$200,"&lt;="&amp;B$6,Requests!$D$2:$D$200,"&gt;="&amp;B$6,Requests!$F$2:$F$200,"Approved")&gt;0,"A",IF(COUNTIFS(Requests!$A$2:$A$200,$A10,Requests!$C$2:$C$200,"&lt;="&amp;B$6,Requests!$D$2:$D$200,"&gt;="&amp;B$6,Requests!$F$2:$F$200,"Pending")&gt;0,"P","")))</f>
        <v/>
      </c>
      <c r="C10" s="13">
        <f>IF(OR($A10="",C$6=""),"",IF(COUNTIFS(Requests!$A$2:$A$200,$A10,Requests!$C$2:$C$200,"&lt;="&amp;C$6,Requests!$D$2:$D$200,"&gt;="&amp;C$6,Requests!$F$2:$F$200,"Approved")&gt;0,"A",IF(COUNTIFS(Requests!$A$2:$A$200,$A10,Requests!$C$2:$C$200,"&lt;="&amp;C$6,Requests!$D$2:$D$200,"&gt;="&amp;C$6,Requests!$F$2:$F$200,"Pending")&gt;0,"P","")))</f>
        <v/>
      </c>
      <c r="D10" s="13">
        <f>IF(OR($A10="",D$6=""),"",IF(COUNTIFS(Requests!$A$2:$A$200,$A10,Requests!$C$2:$C$200,"&lt;="&amp;D$6,Requests!$D$2:$D$200,"&gt;="&amp;D$6,Requests!$F$2:$F$200,"Approved")&gt;0,"A",IF(COUNTIFS(Requests!$A$2:$A$200,$A10,Requests!$C$2:$C$200,"&lt;="&amp;D$6,Requests!$D$2:$D$200,"&gt;="&amp;D$6,Requests!$F$2:$F$200,"Pending")&gt;0,"P","")))</f>
        <v/>
      </c>
      <c r="E10" s="13">
        <f>IF(OR($A10="",E$6=""),"",IF(COUNTIFS(Requests!$A$2:$A$200,$A10,Requests!$C$2:$C$200,"&lt;="&amp;E$6,Requests!$D$2:$D$200,"&gt;="&amp;E$6,Requests!$F$2:$F$200,"Approved")&gt;0,"A",IF(COUNTIFS(Requests!$A$2:$A$200,$A10,Requests!$C$2:$C$200,"&lt;="&amp;E$6,Requests!$D$2:$D$200,"&gt;="&amp;E$6,Requests!$F$2:$F$200,"Pending")&gt;0,"P","")))</f>
        <v/>
      </c>
      <c r="F10" s="13">
        <f>IF(OR($A10="",F$6=""),"",IF(COUNTIFS(Requests!$A$2:$A$200,$A10,Requests!$C$2:$C$200,"&lt;="&amp;F$6,Requests!$D$2:$D$200,"&gt;="&amp;F$6,Requests!$F$2:$F$200,"Approved")&gt;0,"A",IF(COUNTIFS(Requests!$A$2:$A$200,$A10,Requests!$C$2:$C$200,"&lt;="&amp;F$6,Requests!$D$2:$D$200,"&gt;="&amp;F$6,Requests!$F$2:$F$200,"Pending")&gt;0,"P","")))</f>
        <v/>
      </c>
      <c r="G10" s="13">
        <f>IF(OR($A10="",G$6=""),"",IF(COUNTIFS(Requests!$A$2:$A$200,$A10,Requests!$C$2:$C$200,"&lt;="&amp;G$6,Requests!$D$2:$D$200,"&gt;="&amp;G$6,Requests!$F$2:$F$200,"Approved")&gt;0,"A",IF(COUNTIFS(Requests!$A$2:$A$200,$A10,Requests!$C$2:$C$200,"&lt;="&amp;G$6,Requests!$D$2:$D$200,"&gt;="&amp;G$6,Requests!$F$2:$F$200,"Pending")&gt;0,"P","")))</f>
        <v/>
      </c>
      <c r="H10" s="13">
        <f>IF(OR($A10="",H$6=""),"",IF(COUNTIFS(Requests!$A$2:$A$200,$A10,Requests!$C$2:$C$200,"&lt;="&amp;H$6,Requests!$D$2:$D$200,"&gt;="&amp;H$6,Requests!$F$2:$F$200,"Approved")&gt;0,"A",IF(COUNTIFS(Requests!$A$2:$A$200,$A10,Requests!$C$2:$C$200,"&lt;="&amp;H$6,Requests!$D$2:$D$200,"&gt;="&amp;H$6,Requests!$F$2:$F$200,"Pending")&gt;0,"P","")))</f>
        <v/>
      </c>
      <c r="I10" s="13">
        <f>IF(OR($A10="",I$6=""),"",IF(COUNTIFS(Requests!$A$2:$A$200,$A10,Requests!$C$2:$C$200,"&lt;="&amp;I$6,Requests!$D$2:$D$200,"&gt;="&amp;I$6,Requests!$F$2:$F$200,"Approved")&gt;0,"A",IF(COUNTIFS(Requests!$A$2:$A$200,$A10,Requests!$C$2:$C$200,"&lt;="&amp;I$6,Requests!$D$2:$D$200,"&gt;="&amp;I$6,Requests!$F$2:$F$200,"Pending")&gt;0,"P","")))</f>
        <v/>
      </c>
      <c r="J10" s="13">
        <f>IF(OR($A10="",J$6=""),"",IF(COUNTIFS(Requests!$A$2:$A$200,$A10,Requests!$C$2:$C$200,"&lt;="&amp;J$6,Requests!$D$2:$D$200,"&gt;="&amp;J$6,Requests!$F$2:$F$200,"Approved")&gt;0,"A",IF(COUNTIFS(Requests!$A$2:$A$200,$A10,Requests!$C$2:$C$200,"&lt;="&amp;J$6,Requests!$D$2:$D$200,"&gt;="&amp;J$6,Requests!$F$2:$F$200,"Pending")&gt;0,"P","")))</f>
        <v/>
      </c>
      <c r="K10" s="13">
        <f>IF(OR($A10="",K$6=""),"",IF(COUNTIFS(Requests!$A$2:$A$200,$A10,Requests!$C$2:$C$200,"&lt;="&amp;K$6,Requests!$D$2:$D$200,"&gt;="&amp;K$6,Requests!$F$2:$F$200,"Approved")&gt;0,"A",IF(COUNTIFS(Requests!$A$2:$A$200,$A10,Requests!$C$2:$C$200,"&lt;="&amp;K$6,Requests!$D$2:$D$200,"&gt;="&amp;K$6,Requests!$F$2:$F$200,"Pending")&gt;0,"P","")))</f>
        <v/>
      </c>
      <c r="L10" s="13">
        <f>IF(OR($A10="",L$6=""),"",IF(COUNTIFS(Requests!$A$2:$A$200,$A10,Requests!$C$2:$C$200,"&lt;="&amp;L$6,Requests!$D$2:$D$200,"&gt;="&amp;L$6,Requests!$F$2:$F$200,"Approved")&gt;0,"A",IF(COUNTIFS(Requests!$A$2:$A$200,$A10,Requests!$C$2:$C$200,"&lt;="&amp;L$6,Requests!$D$2:$D$200,"&gt;="&amp;L$6,Requests!$F$2:$F$200,"Pending")&gt;0,"P","")))</f>
        <v/>
      </c>
      <c r="M10" s="13">
        <f>IF(OR($A10="",M$6=""),"",IF(COUNTIFS(Requests!$A$2:$A$200,$A10,Requests!$C$2:$C$200,"&lt;="&amp;M$6,Requests!$D$2:$D$200,"&gt;="&amp;M$6,Requests!$F$2:$F$200,"Approved")&gt;0,"A",IF(COUNTIFS(Requests!$A$2:$A$200,$A10,Requests!$C$2:$C$200,"&lt;="&amp;M$6,Requests!$D$2:$D$200,"&gt;="&amp;M$6,Requests!$F$2:$F$200,"Pending")&gt;0,"P","")))</f>
        <v/>
      </c>
      <c r="N10" s="13">
        <f>IF(OR($A10="",N$6=""),"",IF(COUNTIFS(Requests!$A$2:$A$200,$A10,Requests!$C$2:$C$200,"&lt;="&amp;N$6,Requests!$D$2:$D$200,"&gt;="&amp;N$6,Requests!$F$2:$F$200,"Approved")&gt;0,"A",IF(COUNTIFS(Requests!$A$2:$A$200,$A10,Requests!$C$2:$C$200,"&lt;="&amp;N$6,Requests!$D$2:$D$200,"&gt;="&amp;N$6,Requests!$F$2:$F$200,"Pending")&gt;0,"P","")))</f>
        <v/>
      </c>
      <c r="O10" s="13">
        <f>IF(OR($A10="",O$6=""),"",IF(COUNTIFS(Requests!$A$2:$A$200,$A10,Requests!$C$2:$C$200,"&lt;="&amp;O$6,Requests!$D$2:$D$200,"&gt;="&amp;O$6,Requests!$F$2:$F$200,"Approved")&gt;0,"A",IF(COUNTIFS(Requests!$A$2:$A$200,$A10,Requests!$C$2:$C$200,"&lt;="&amp;O$6,Requests!$D$2:$D$200,"&gt;="&amp;O$6,Requests!$F$2:$F$200,"Pending")&gt;0,"P","")))</f>
        <v/>
      </c>
      <c r="P10" s="13">
        <f>IF(OR($A10="",P$6=""),"",IF(COUNTIFS(Requests!$A$2:$A$200,$A10,Requests!$C$2:$C$200,"&lt;="&amp;P$6,Requests!$D$2:$D$200,"&gt;="&amp;P$6,Requests!$F$2:$F$200,"Approved")&gt;0,"A",IF(COUNTIFS(Requests!$A$2:$A$200,$A10,Requests!$C$2:$C$200,"&lt;="&amp;P$6,Requests!$D$2:$D$200,"&gt;="&amp;P$6,Requests!$F$2:$F$200,"Pending")&gt;0,"P","")))</f>
        <v/>
      </c>
      <c r="Q10" s="13">
        <f>IF(OR($A10="",Q$6=""),"",IF(COUNTIFS(Requests!$A$2:$A$200,$A10,Requests!$C$2:$C$200,"&lt;="&amp;Q$6,Requests!$D$2:$D$200,"&gt;="&amp;Q$6,Requests!$F$2:$F$200,"Approved")&gt;0,"A",IF(COUNTIFS(Requests!$A$2:$A$200,$A10,Requests!$C$2:$C$200,"&lt;="&amp;Q$6,Requests!$D$2:$D$200,"&gt;="&amp;Q$6,Requests!$F$2:$F$200,"Pending")&gt;0,"P","")))</f>
        <v/>
      </c>
      <c r="R10" s="13">
        <f>IF(OR($A10="",R$6=""),"",IF(COUNTIFS(Requests!$A$2:$A$200,$A10,Requests!$C$2:$C$200,"&lt;="&amp;R$6,Requests!$D$2:$D$200,"&gt;="&amp;R$6,Requests!$F$2:$F$200,"Approved")&gt;0,"A",IF(COUNTIFS(Requests!$A$2:$A$200,$A10,Requests!$C$2:$C$200,"&lt;="&amp;R$6,Requests!$D$2:$D$200,"&gt;="&amp;R$6,Requests!$F$2:$F$200,"Pending")&gt;0,"P","")))</f>
        <v/>
      </c>
      <c r="S10" s="13">
        <f>IF(OR($A10="",S$6=""),"",IF(COUNTIFS(Requests!$A$2:$A$200,$A10,Requests!$C$2:$C$200,"&lt;="&amp;S$6,Requests!$D$2:$D$200,"&gt;="&amp;S$6,Requests!$F$2:$F$200,"Approved")&gt;0,"A",IF(COUNTIFS(Requests!$A$2:$A$200,$A10,Requests!$C$2:$C$200,"&lt;="&amp;S$6,Requests!$D$2:$D$200,"&gt;="&amp;S$6,Requests!$F$2:$F$200,"Pending")&gt;0,"P","")))</f>
        <v/>
      </c>
      <c r="T10" s="13">
        <f>IF(OR($A10="",T$6=""),"",IF(COUNTIFS(Requests!$A$2:$A$200,$A10,Requests!$C$2:$C$200,"&lt;="&amp;T$6,Requests!$D$2:$D$200,"&gt;="&amp;T$6,Requests!$F$2:$F$200,"Approved")&gt;0,"A",IF(COUNTIFS(Requests!$A$2:$A$200,$A10,Requests!$C$2:$C$200,"&lt;="&amp;T$6,Requests!$D$2:$D$200,"&gt;="&amp;T$6,Requests!$F$2:$F$200,"Pending")&gt;0,"P","")))</f>
        <v/>
      </c>
      <c r="U10" s="13">
        <f>IF(OR($A10="",U$6=""),"",IF(COUNTIFS(Requests!$A$2:$A$200,$A10,Requests!$C$2:$C$200,"&lt;="&amp;U$6,Requests!$D$2:$D$200,"&gt;="&amp;U$6,Requests!$F$2:$F$200,"Approved")&gt;0,"A",IF(COUNTIFS(Requests!$A$2:$A$200,$A10,Requests!$C$2:$C$200,"&lt;="&amp;U$6,Requests!$D$2:$D$200,"&gt;="&amp;U$6,Requests!$F$2:$F$200,"Pending")&gt;0,"P","")))</f>
        <v/>
      </c>
      <c r="V10" s="13">
        <f>IF(OR($A10="",V$6=""),"",IF(COUNTIFS(Requests!$A$2:$A$200,$A10,Requests!$C$2:$C$200,"&lt;="&amp;V$6,Requests!$D$2:$D$200,"&gt;="&amp;V$6,Requests!$F$2:$F$200,"Approved")&gt;0,"A",IF(COUNTIFS(Requests!$A$2:$A$200,$A10,Requests!$C$2:$C$200,"&lt;="&amp;V$6,Requests!$D$2:$D$200,"&gt;="&amp;V$6,Requests!$F$2:$F$200,"Pending")&gt;0,"P","")))</f>
        <v/>
      </c>
      <c r="W10" s="13">
        <f>IF(OR($A10="",W$6=""),"",IF(COUNTIFS(Requests!$A$2:$A$200,$A10,Requests!$C$2:$C$200,"&lt;="&amp;W$6,Requests!$D$2:$D$200,"&gt;="&amp;W$6,Requests!$F$2:$F$200,"Approved")&gt;0,"A",IF(COUNTIFS(Requests!$A$2:$A$200,$A10,Requests!$C$2:$C$200,"&lt;="&amp;W$6,Requests!$D$2:$D$200,"&gt;="&amp;W$6,Requests!$F$2:$F$200,"Pending")&gt;0,"P","")))</f>
        <v/>
      </c>
      <c r="X10" s="13">
        <f>IF(OR($A10="",X$6=""),"",IF(COUNTIFS(Requests!$A$2:$A$200,$A10,Requests!$C$2:$C$200,"&lt;="&amp;X$6,Requests!$D$2:$D$200,"&gt;="&amp;X$6,Requests!$F$2:$F$200,"Approved")&gt;0,"A",IF(COUNTIFS(Requests!$A$2:$A$200,$A10,Requests!$C$2:$C$200,"&lt;="&amp;X$6,Requests!$D$2:$D$200,"&gt;="&amp;X$6,Requests!$F$2:$F$200,"Pending")&gt;0,"P","")))</f>
        <v/>
      </c>
      <c r="Y10" s="13">
        <f>IF(OR($A10="",Y$6=""),"",IF(COUNTIFS(Requests!$A$2:$A$200,$A10,Requests!$C$2:$C$200,"&lt;="&amp;Y$6,Requests!$D$2:$D$200,"&gt;="&amp;Y$6,Requests!$F$2:$F$200,"Approved")&gt;0,"A",IF(COUNTIFS(Requests!$A$2:$A$200,$A10,Requests!$C$2:$C$200,"&lt;="&amp;Y$6,Requests!$D$2:$D$200,"&gt;="&amp;Y$6,Requests!$F$2:$F$200,"Pending")&gt;0,"P","")))</f>
        <v/>
      </c>
      <c r="Z10" s="13">
        <f>IF(OR($A10="",Z$6=""),"",IF(COUNTIFS(Requests!$A$2:$A$200,$A10,Requests!$C$2:$C$200,"&lt;="&amp;Z$6,Requests!$D$2:$D$200,"&gt;="&amp;Z$6,Requests!$F$2:$F$200,"Approved")&gt;0,"A",IF(COUNTIFS(Requests!$A$2:$A$200,$A10,Requests!$C$2:$C$200,"&lt;="&amp;Z$6,Requests!$D$2:$D$200,"&gt;="&amp;Z$6,Requests!$F$2:$F$200,"Pending")&gt;0,"P","")))</f>
        <v/>
      </c>
      <c r="AA10" s="13">
        <f>IF(OR($A10="",AA$6=""),"",IF(COUNTIFS(Requests!$A$2:$A$200,$A10,Requests!$C$2:$C$200,"&lt;="&amp;AA$6,Requests!$D$2:$D$200,"&gt;="&amp;AA$6,Requests!$F$2:$F$200,"Approved")&gt;0,"A",IF(COUNTIFS(Requests!$A$2:$A$200,$A10,Requests!$C$2:$C$200,"&lt;="&amp;AA$6,Requests!$D$2:$D$200,"&gt;="&amp;AA$6,Requests!$F$2:$F$200,"Pending")&gt;0,"P","")))</f>
        <v/>
      </c>
      <c r="AB10" s="13">
        <f>IF(OR($A10="",AB$6=""),"",IF(COUNTIFS(Requests!$A$2:$A$200,$A10,Requests!$C$2:$C$200,"&lt;="&amp;AB$6,Requests!$D$2:$D$200,"&gt;="&amp;AB$6,Requests!$F$2:$F$200,"Approved")&gt;0,"A",IF(COUNTIFS(Requests!$A$2:$A$200,$A10,Requests!$C$2:$C$200,"&lt;="&amp;AB$6,Requests!$D$2:$D$200,"&gt;="&amp;AB$6,Requests!$F$2:$F$200,"Pending")&gt;0,"P","")))</f>
        <v/>
      </c>
      <c r="AC10" s="13">
        <f>IF(OR($A10="",AC$6=""),"",IF(COUNTIFS(Requests!$A$2:$A$200,$A10,Requests!$C$2:$C$200,"&lt;="&amp;AC$6,Requests!$D$2:$D$200,"&gt;="&amp;AC$6,Requests!$F$2:$F$200,"Approved")&gt;0,"A",IF(COUNTIFS(Requests!$A$2:$A$200,$A10,Requests!$C$2:$C$200,"&lt;="&amp;AC$6,Requests!$D$2:$D$200,"&gt;="&amp;AC$6,Requests!$F$2:$F$200,"Pending")&gt;0,"P","")))</f>
        <v/>
      </c>
      <c r="AD10" s="13">
        <f>IF(OR($A10="",AD$6=""),"",IF(COUNTIFS(Requests!$A$2:$A$200,$A10,Requests!$C$2:$C$200,"&lt;="&amp;AD$6,Requests!$D$2:$D$200,"&gt;="&amp;AD$6,Requests!$F$2:$F$200,"Approved")&gt;0,"A",IF(COUNTIFS(Requests!$A$2:$A$200,$A10,Requests!$C$2:$C$200,"&lt;="&amp;AD$6,Requests!$D$2:$D$200,"&gt;="&amp;AD$6,Requests!$F$2:$F$200,"Pending")&gt;0,"P","")))</f>
        <v/>
      </c>
      <c r="AE10" s="13">
        <f>IF(OR($A10="",AE$6=""),"",IF(COUNTIFS(Requests!$A$2:$A$200,$A10,Requests!$C$2:$C$200,"&lt;="&amp;AE$6,Requests!$D$2:$D$200,"&gt;="&amp;AE$6,Requests!$F$2:$F$200,"Approved")&gt;0,"A",IF(COUNTIFS(Requests!$A$2:$A$200,$A10,Requests!$C$2:$C$200,"&lt;="&amp;AE$6,Requests!$D$2:$D$200,"&gt;="&amp;AE$6,Requests!$F$2:$F$200,"Pending")&gt;0,"P","")))</f>
        <v/>
      </c>
      <c r="AF10" s="13">
        <f>IF(OR($A10="",AF$6=""),"",IF(COUNTIFS(Requests!$A$2:$A$200,$A10,Requests!$C$2:$C$200,"&lt;="&amp;AF$6,Requests!$D$2:$D$200,"&gt;="&amp;AF$6,Requests!$F$2:$F$200,"Approved")&gt;0,"A",IF(COUNTIFS(Requests!$A$2:$A$200,$A10,Requests!$C$2:$C$200,"&lt;="&amp;AF$6,Requests!$D$2:$D$200,"&gt;="&amp;AF$6,Requests!$F$2:$F$200,"Pending")&gt;0,"P","")))</f>
        <v/>
      </c>
    </row>
    <row r="11">
      <c r="A11">
        <f>IF(Balances!A14="","",Balances!A14)</f>
        <v/>
      </c>
      <c r="B11" s="13">
        <f>IF(OR($A11="",B$6=""),"",IF(COUNTIFS(Requests!$A$2:$A$200,$A11,Requests!$C$2:$C$200,"&lt;="&amp;B$6,Requests!$D$2:$D$200,"&gt;="&amp;B$6,Requests!$F$2:$F$200,"Approved")&gt;0,"A",IF(COUNTIFS(Requests!$A$2:$A$200,$A11,Requests!$C$2:$C$200,"&lt;="&amp;B$6,Requests!$D$2:$D$200,"&gt;="&amp;B$6,Requests!$F$2:$F$200,"Pending")&gt;0,"P","")))</f>
        <v/>
      </c>
      <c r="C11" s="13">
        <f>IF(OR($A11="",C$6=""),"",IF(COUNTIFS(Requests!$A$2:$A$200,$A11,Requests!$C$2:$C$200,"&lt;="&amp;C$6,Requests!$D$2:$D$200,"&gt;="&amp;C$6,Requests!$F$2:$F$200,"Approved")&gt;0,"A",IF(COUNTIFS(Requests!$A$2:$A$200,$A11,Requests!$C$2:$C$200,"&lt;="&amp;C$6,Requests!$D$2:$D$200,"&gt;="&amp;C$6,Requests!$F$2:$F$200,"Pending")&gt;0,"P","")))</f>
        <v/>
      </c>
      <c r="D11" s="13">
        <f>IF(OR($A11="",D$6=""),"",IF(COUNTIFS(Requests!$A$2:$A$200,$A11,Requests!$C$2:$C$200,"&lt;="&amp;D$6,Requests!$D$2:$D$200,"&gt;="&amp;D$6,Requests!$F$2:$F$200,"Approved")&gt;0,"A",IF(COUNTIFS(Requests!$A$2:$A$200,$A11,Requests!$C$2:$C$200,"&lt;="&amp;D$6,Requests!$D$2:$D$200,"&gt;="&amp;D$6,Requests!$F$2:$F$200,"Pending")&gt;0,"P","")))</f>
        <v/>
      </c>
      <c r="E11" s="13">
        <f>IF(OR($A11="",E$6=""),"",IF(COUNTIFS(Requests!$A$2:$A$200,$A11,Requests!$C$2:$C$200,"&lt;="&amp;E$6,Requests!$D$2:$D$200,"&gt;="&amp;E$6,Requests!$F$2:$F$200,"Approved")&gt;0,"A",IF(COUNTIFS(Requests!$A$2:$A$200,$A11,Requests!$C$2:$C$200,"&lt;="&amp;E$6,Requests!$D$2:$D$200,"&gt;="&amp;E$6,Requests!$F$2:$F$200,"Pending")&gt;0,"P","")))</f>
        <v/>
      </c>
      <c r="F11" s="13">
        <f>IF(OR($A11="",F$6=""),"",IF(COUNTIFS(Requests!$A$2:$A$200,$A11,Requests!$C$2:$C$200,"&lt;="&amp;F$6,Requests!$D$2:$D$200,"&gt;="&amp;F$6,Requests!$F$2:$F$200,"Approved")&gt;0,"A",IF(COUNTIFS(Requests!$A$2:$A$200,$A11,Requests!$C$2:$C$200,"&lt;="&amp;F$6,Requests!$D$2:$D$200,"&gt;="&amp;F$6,Requests!$F$2:$F$200,"Pending")&gt;0,"P","")))</f>
        <v/>
      </c>
      <c r="G11" s="13">
        <f>IF(OR($A11="",G$6=""),"",IF(COUNTIFS(Requests!$A$2:$A$200,$A11,Requests!$C$2:$C$200,"&lt;="&amp;G$6,Requests!$D$2:$D$200,"&gt;="&amp;G$6,Requests!$F$2:$F$200,"Approved")&gt;0,"A",IF(COUNTIFS(Requests!$A$2:$A$200,$A11,Requests!$C$2:$C$200,"&lt;="&amp;G$6,Requests!$D$2:$D$200,"&gt;="&amp;G$6,Requests!$F$2:$F$200,"Pending")&gt;0,"P","")))</f>
        <v/>
      </c>
      <c r="H11" s="13">
        <f>IF(OR($A11="",H$6=""),"",IF(COUNTIFS(Requests!$A$2:$A$200,$A11,Requests!$C$2:$C$200,"&lt;="&amp;H$6,Requests!$D$2:$D$200,"&gt;="&amp;H$6,Requests!$F$2:$F$200,"Approved")&gt;0,"A",IF(COUNTIFS(Requests!$A$2:$A$200,$A11,Requests!$C$2:$C$200,"&lt;="&amp;H$6,Requests!$D$2:$D$200,"&gt;="&amp;H$6,Requests!$F$2:$F$200,"Pending")&gt;0,"P","")))</f>
        <v/>
      </c>
      <c r="I11" s="13">
        <f>IF(OR($A11="",I$6=""),"",IF(COUNTIFS(Requests!$A$2:$A$200,$A11,Requests!$C$2:$C$200,"&lt;="&amp;I$6,Requests!$D$2:$D$200,"&gt;="&amp;I$6,Requests!$F$2:$F$200,"Approved")&gt;0,"A",IF(COUNTIFS(Requests!$A$2:$A$200,$A11,Requests!$C$2:$C$200,"&lt;="&amp;I$6,Requests!$D$2:$D$200,"&gt;="&amp;I$6,Requests!$F$2:$F$200,"Pending")&gt;0,"P","")))</f>
        <v/>
      </c>
      <c r="J11" s="13">
        <f>IF(OR($A11="",J$6=""),"",IF(COUNTIFS(Requests!$A$2:$A$200,$A11,Requests!$C$2:$C$200,"&lt;="&amp;J$6,Requests!$D$2:$D$200,"&gt;="&amp;J$6,Requests!$F$2:$F$200,"Approved")&gt;0,"A",IF(COUNTIFS(Requests!$A$2:$A$200,$A11,Requests!$C$2:$C$200,"&lt;="&amp;J$6,Requests!$D$2:$D$200,"&gt;="&amp;J$6,Requests!$F$2:$F$200,"Pending")&gt;0,"P","")))</f>
        <v/>
      </c>
      <c r="K11" s="13">
        <f>IF(OR($A11="",K$6=""),"",IF(COUNTIFS(Requests!$A$2:$A$200,$A11,Requests!$C$2:$C$200,"&lt;="&amp;K$6,Requests!$D$2:$D$200,"&gt;="&amp;K$6,Requests!$F$2:$F$200,"Approved")&gt;0,"A",IF(COUNTIFS(Requests!$A$2:$A$200,$A11,Requests!$C$2:$C$200,"&lt;="&amp;K$6,Requests!$D$2:$D$200,"&gt;="&amp;K$6,Requests!$F$2:$F$200,"Pending")&gt;0,"P","")))</f>
        <v/>
      </c>
      <c r="L11" s="13">
        <f>IF(OR($A11="",L$6=""),"",IF(COUNTIFS(Requests!$A$2:$A$200,$A11,Requests!$C$2:$C$200,"&lt;="&amp;L$6,Requests!$D$2:$D$200,"&gt;="&amp;L$6,Requests!$F$2:$F$200,"Approved")&gt;0,"A",IF(COUNTIFS(Requests!$A$2:$A$200,$A11,Requests!$C$2:$C$200,"&lt;="&amp;L$6,Requests!$D$2:$D$200,"&gt;="&amp;L$6,Requests!$F$2:$F$200,"Pending")&gt;0,"P","")))</f>
        <v/>
      </c>
      <c r="M11" s="13">
        <f>IF(OR($A11="",M$6=""),"",IF(COUNTIFS(Requests!$A$2:$A$200,$A11,Requests!$C$2:$C$200,"&lt;="&amp;M$6,Requests!$D$2:$D$200,"&gt;="&amp;M$6,Requests!$F$2:$F$200,"Approved")&gt;0,"A",IF(COUNTIFS(Requests!$A$2:$A$200,$A11,Requests!$C$2:$C$200,"&lt;="&amp;M$6,Requests!$D$2:$D$200,"&gt;="&amp;M$6,Requests!$F$2:$F$200,"Pending")&gt;0,"P","")))</f>
        <v/>
      </c>
      <c r="N11" s="13">
        <f>IF(OR($A11="",N$6=""),"",IF(COUNTIFS(Requests!$A$2:$A$200,$A11,Requests!$C$2:$C$200,"&lt;="&amp;N$6,Requests!$D$2:$D$200,"&gt;="&amp;N$6,Requests!$F$2:$F$200,"Approved")&gt;0,"A",IF(COUNTIFS(Requests!$A$2:$A$200,$A11,Requests!$C$2:$C$200,"&lt;="&amp;N$6,Requests!$D$2:$D$200,"&gt;="&amp;N$6,Requests!$F$2:$F$200,"Pending")&gt;0,"P","")))</f>
        <v/>
      </c>
      <c r="O11" s="13">
        <f>IF(OR($A11="",O$6=""),"",IF(COUNTIFS(Requests!$A$2:$A$200,$A11,Requests!$C$2:$C$200,"&lt;="&amp;O$6,Requests!$D$2:$D$200,"&gt;="&amp;O$6,Requests!$F$2:$F$200,"Approved")&gt;0,"A",IF(COUNTIFS(Requests!$A$2:$A$200,$A11,Requests!$C$2:$C$200,"&lt;="&amp;O$6,Requests!$D$2:$D$200,"&gt;="&amp;O$6,Requests!$F$2:$F$200,"Pending")&gt;0,"P","")))</f>
        <v/>
      </c>
      <c r="P11" s="13">
        <f>IF(OR($A11="",P$6=""),"",IF(COUNTIFS(Requests!$A$2:$A$200,$A11,Requests!$C$2:$C$200,"&lt;="&amp;P$6,Requests!$D$2:$D$200,"&gt;="&amp;P$6,Requests!$F$2:$F$200,"Approved")&gt;0,"A",IF(COUNTIFS(Requests!$A$2:$A$200,$A11,Requests!$C$2:$C$200,"&lt;="&amp;P$6,Requests!$D$2:$D$200,"&gt;="&amp;P$6,Requests!$F$2:$F$200,"Pending")&gt;0,"P","")))</f>
        <v/>
      </c>
      <c r="Q11" s="13">
        <f>IF(OR($A11="",Q$6=""),"",IF(COUNTIFS(Requests!$A$2:$A$200,$A11,Requests!$C$2:$C$200,"&lt;="&amp;Q$6,Requests!$D$2:$D$200,"&gt;="&amp;Q$6,Requests!$F$2:$F$200,"Approved")&gt;0,"A",IF(COUNTIFS(Requests!$A$2:$A$200,$A11,Requests!$C$2:$C$200,"&lt;="&amp;Q$6,Requests!$D$2:$D$200,"&gt;="&amp;Q$6,Requests!$F$2:$F$200,"Pending")&gt;0,"P","")))</f>
        <v/>
      </c>
      <c r="R11" s="13">
        <f>IF(OR($A11="",R$6=""),"",IF(COUNTIFS(Requests!$A$2:$A$200,$A11,Requests!$C$2:$C$200,"&lt;="&amp;R$6,Requests!$D$2:$D$200,"&gt;="&amp;R$6,Requests!$F$2:$F$200,"Approved")&gt;0,"A",IF(COUNTIFS(Requests!$A$2:$A$200,$A11,Requests!$C$2:$C$200,"&lt;="&amp;R$6,Requests!$D$2:$D$200,"&gt;="&amp;R$6,Requests!$F$2:$F$200,"Pending")&gt;0,"P","")))</f>
        <v/>
      </c>
      <c r="S11" s="13">
        <f>IF(OR($A11="",S$6=""),"",IF(COUNTIFS(Requests!$A$2:$A$200,$A11,Requests!$C$2:$C$200,"&lt;="&amp;S$6,Requests!$D$2:$D$200,"&gt;="&amp;S$6,Requests!$F$2:$F$200,"Approved")&gt;0,"A",IF(COUNTIFS(Requests!$A$2:$A$200,$A11,Requests!$C$2:$C$200,"&lt;="&amp;S$6,Requests!$D$2:$D$200,"&gt;="&amp;S$6,Requests!$F$2:$F$200,"Pending")&gt;0,"P","")))</f>
        <v/>
      </c>
      <c r="T11" s="13">
        <f>IF(OR($A11="",T$6=""),"",IF(COUNTIFS(Requests!$A$2:$A$200,$A11,Requests!$C$2:$C$200,"&lt;="&amp;T$6,Requests!$D$2:$D$200,"&gt;="&amp;T$6,Requests!$F$2:$F$200,"Approved")&gt;0,"A",IF(COUNTIFS(Requests!$A$2:$A$200,$A11,Requests!$C$2:$C$200,"&lt;="&amp;T$6,Requests!$D$2:$D$200,"&gt;="&amp;T$6,Requests!$F$2:$F$200,"Pending")&gt;0,"P","")))</f>
        <v/>
      </c>
      <c r="U11" s="13">
        <f>IF(OR($A11="",U$6=""),"",IF(COUNTIFS(Requests!$A$2:$A$200,$A11,Requests!$C$2:$C$200,"&lt;="&amp;U$6,Requests!$D$2:$D$200,"&gt;="&amp;U$6,Requests!$F$2:$F$200,"Approved")&gt;0,"A",IF(COUNTIFS(Requests!$A$2:$A$200,$A11,Requests!$C$2:$C$200,"&lt;="&amp;U$6,Requests!$D$2:$D$200,"&gt;="&amp;U$6,Requests!$F$2:$F$200,"Pending")&gt;0,"P","")))</f>
        <v/>
      </c>
      <c r="V11" s="13">
        <f>IF(OR($A11="",V$6=""),"",IF(COUNTIFS(Requests!$A$2:$A$200,$A11,Requests!$C$2:$C$200,"&lt;="&amp;V$6,Requests!$D$2:$D$200,"&gt;="&amp;V$6,Requests!$F$2:$F$200,"Approved")&gt;0,"A",IF(COUNTIFS(Requests!$A$2:$A$200,$A11,Requests!$C$2:$C$200,"&lt;="&amp;V$6,Requests!$D$2:$D$200,"&gt;="&amp;V$6,Requests!$F$2:$F$200,"Pending")&gt;0,"P","")))</f>
        <v/>
      </c>
      <c r="W11" s="13">
        <f>IF(OR($A11="",W$6=""),"",IF(COUNTIFS(Requests!$A$2:$A$200,$A11,Requests!$C$2:$C$200,"&lt;="&amp;W$6,Requests!$D$2:$D$200,"&gt;="&amp;W$6,Requests!$F$2:$F$200,"Approved")&gt;0,"A",IF(COUNTIFS(Requests!$A$2:$A$200,$A11,Requests!$C$2:$C$200,"&lt;="&amp;W$6,Requests!$D$2:$D$200,"&gt;="&amp;W$6,Requests!$F$2:$F$200,"Pending")&gt;0,"P","")))</f>
        <v/>
      </c>
      <c r="X11" s="13">
        <f>IF(OR($A11="",X$6=""),"",IF(COUNTIFS(Requests!$A$2:$A$200,$A11,Requests!$C$2:$C$200,"&lt;="&amp;X$6,Requests!$D$2:$D$200,"&gt;="&amp;X$6,Requests!$F$2:$F$200,"Approved")&gt;0,"A",IF(COUNTIFS(Requests!$A$2:$A$200,$A11,Requests!$C$2:$C$200,"&lt;="&amp;X$6,Requests!$D$2:$D$200,"&gt;="&amp;X$6,Requests!$F$2:$F$200,"Pending")&gt;0,"P","")))</f>
        <v/>
      </c>
      <c r="Y11" s="13">
        <f>IF(OR($A11="",Y$6=""),"",IF(COUNTIFS(Requests!$A$2:$A$200,$A11,Requests!$C$2:$C$200,"&lt;="&amp;Y$6,Requests!$D$2:$D$200,"&gt;="&amp;Y$6,Requests!$F$2:$F$200,"Approved")&gt;0,"A",IF(COUNTIFS(Requests!$A$2:$A$200,$A11,Requests!$C$2:$C$200,"&lt;="&amp;Y$6,Requests!$D$2:$D$200,"&gt;="&amp;Y$6,Requests!$F$2:$F$200,"Pending")&gt;0,"P","")))</f>
        <v/>
      </c>
      <c r="Z11" s="13">
        <f>IF(OR($A11="",Z$6=""),"",IF(COUNTIFS(Requests!$A$2:$A$200,$A11,Requests!$C$2:$C$200,"&lt;="&amp;Z$6,Requests!$D$2:$D$200,"&gt;="&amp;Z$6,Requests!$F$2:$F$200,"Approved")&gt;0,"A",IF(COUNTIFS(Requests!$A$2:$A$200,$A11,Requests!$C$2:$C$200,"&lt;="&amp;Z$6,Requests!$D$2:$D$200,"&gt;="&amp;Z$6,Requests!$F$2:$F$200,"Pending")&gt;0,"P","")))</f>
        <v/>
      </c>
      <c r="AA11" s="13">
        <f>IF(OR($A11="",AA$6=""),"",IF(COUNTIFS(Requests!$A$2:$A$200,$A11,Requests!$C$2:$C$200,"&lt;="&amp;AA$6,Requests!$D$2:$D$200,"&gt;="&amp;AA$6,Requests!$F$2:$F$200,"Approved")&gt;0,"A",IF(COUNTIFS(Requests!$A$2:$A$200,$A11,Requests!$C$2:$C$200,"&lt;="&amp;AA$6,Requests!$D$2:$D$200,"&gt;="&amp;AA$6,Requests!$F$2:$F$200,"Pending")&gt;0,"P","")))</f>
        <v/>
      </c>
      <c r="AB11" s="13">
        <f>IF(OR($A11="",AB$6=""),"",IF(COUNTIFS(Requests!$A$2:$A$200,$A11,Requests!$C$2:$C$200,"&lt;="&amp;AB$6,Requests!$D$2:$D$200,"&gt;="&amp;AB$6,Requests!$F$2:$F$200,"Approved")&gt;0,"A",IF(COUNTIFS(Requests!$A$2:$A$200,$A11,Requests!$C$2:$C$200,"&lt;="&amp;AB$6,Requests!$D$2:$D$200,"&gt;="&amp;AB$6,Requests!$F$2:$F$200,"Pending")&gt;0,"P","")))</f>
        <v/>
      </c>
      <c r="AC11" s="13">
        <f>IF(OR($A11="",AC$6=""),"",IF(COUNTIFS(Requests!$A$2:$A$200,$A11,Requests!$C$2:$C$200,"&lt;="&amp;AC$6,Requests!$D$2:$D$200,"&gt;="&amp;AC$6,Requests!$F$2:$F$200,"Approved")&gt;0,"A",IF(COUNTIFS(Requests!$A$2:$A$200,$A11,Requests!$C$2:$C$200,"&lt;="&amp;AC$6,Requests!$D$2:$D$200,"&gt;="&amp;AC$6,Requests!$F$2:$F$200,"Pending")&gt;0,"P","")))</f>
        <v/>
      </c>
      <c r="AD11" s="13">
        <f>IF(OR($A11="",AD$6=""),"",IF(COUNTIFS(Requests!$A$2:$A$200,$A11,Requests!$C$2:$C$200,"&lt;="&amp;AD$6,Requests!$D$2:$D$200,"&gt;="&amp;AD$6,Requests!$F$2:$F$200,"Approved")&gt;0,"A",IF(COUNTIFS(Requests!$A$2:$A$200,$A11,Requests!$C$2:$C$200,"&lt;="&amp;AD$6,Requests!$D$2:$D$200,"&gt;="&amp;AD$6,Requests!$F$2:$F$200,"Pending")&gt;0,"P","")))</f>
        <v/>
      </c>
      <c r="AE11" s="13">
        <f>IF(OR($A11="",AE$6=""),"",IF(COUNTIFS(Requests!$A$2:$A$200,$A11,Requests!$C$2:$C$200,"&lt;="&amp;AE$6,Requests!$D$2:$D$200,"&gt;="&amp;AE$6,Requests!$F$2:$F$200,"Approved")&gt;0,"A",IF(COUNTIFS(Requests!$A$2:$A$200,$A11,Requests!$C$2:$C$200,"&lt;="&amp;AE$6,Requests!$D$2:$D$200,"&gt;="&amp;AE$6,Requests!$F$2:$F$200,"Pending")&gt;0,"P","")))</f>
        <v/>
      </c>
      <c r="AF11" s="13">
        <f>IF(OR($A11="",AF$6=""),"",IF(COUNTIFS(Requests!$A$2:$A$200,$A11,Requests!$C$2:$C$200,"&lt;="&amp;AF$6,Requests!$D$2:$D$200,"&gt;="&amp;AF$6,Requests!$F$2:$F$200,"Approved")&gt;0,"A",IF(COUNTIFS(Requests!$A$2:$A$200,$A11,Requests!$C$2:$C$200,"&lt;="&amp;AF$6,Requests!$D$2:$D$200,"&gt;="&amp;AF$6,Requests!$F$2:$F$200,"Pending")&gt;0,"P","")))</f>
        <v/>
      </c>
    </row>
    <row r="12">
      <c r="A12">
        <f>IF(Balances!A15="","",Balances!A15)</f>
        <v/>
      </c>
      <c r="B12" s="13">
        <f>IF(OR($A12="",B$6=""),"",IF(COUNTIFS(Requests!$A$2:$A$200,$A12,Requests!$C$2:$C$200,"&lt;="&amp;B$6,Requests!$D$2:$D$200,"&gt;="&amp;B$6,Requests!$F$2:$F$200,"Approved")&gt;0,"A",IF(COUNTIFS(Requests!$A$2:$A$200,$A12,Requests!$C$2:$C$200,"&lt;="&amp;B$6,Requests!$D$2:$D$200,"&gt;="&amp;B$6,Requests!$F$2:$F$200,"Pending")&gt;0,"P","")))</f>
        <v/>
      </c>
      <c r="C12" s="13">
        <f>IF(OR($A12="",C$6=""),"",IF(COUNTIFS(Requests!$A$2:$A$200,$A12,Requests!$C$2:$C$200,"&lt;="&amp;C$6,Requests!$D$2:$D$200,"&gt;="&amp;C$6,Requests!$F$2:$F$200,"Approved")&gt;0,"A",IF(COUNTIFS(Requests!$A$2:$A$200,$A12,Requests!$C$2:$C$200,"&lt;="&amp;C$6,Requests!$D$2:$D$200,"&gt;="&amp;C$6,Requests!$F$2:$F$200,"Pending")&gt;0,"P","")))</f>
        <v/>
      </c>
      <c r="D12" s="13">
        <f>IF(OR($A12="",D$6=""),"",IF(COUNTIFS(Requests!$A$2:$A$200,$A12,Requests!$C$2:$C$200,"&lt;="&amp;D$6,Requests!$D$2:$D$200,"&gt;="&amp;D$6,Requests!$F$2:$F$200,"Approved")&gt;0,"A",IF(COUNTIFS(Requests!$A$2:$A$200,$A12,Requests!$C$2:$C$200,"&lt;="&amp;D$6,Requests!$D$2:$D$200,"&gt;="&amp;D$6,Requests!$F$2:$F$200,"Pending")&gt;0,"P","")))</f>
        <v/>
      </c>
      <c r="E12" s="13">
        <f>IF(OR($A12="",E$6=""),"",IF(COUNTIFS(Requests!$A$2:$A$200,$A12,Requests!$C$2:$C$200,"&lt;="&amp;E$6,Requests!$D$2:$D$200,"&gt;="&amp;E$6,Requests!$F$2:$F$200,"Approved")&gt;0,"A",IF(COUNTIFS(Requests!$A$2:$A$200,$A12,Requests!$C$2:$C$200,"&lt;="&amp;E$6,Requests!$D$2:$D$200,"&gt;="&amp;E$6,Requests!$F$2:$F$200,"Pending")&gt;0,"P","")))</f>
        <v/>
      </c>
      <c r="F12" s="13">
        <f>IF(OR($A12="",F$6=""),"",IF(COUNTIFS(Requests!$A$2:$A$200,$A12,Requests!$C$2:$C$200,"&lt;="&amp;F$6,Requests!$D$2:$D$200,"&gt;="&amp;F$6,Requests!$F$2:$F$200,"Approved")&gt;0,"A",IF(COUNTIFS(Requests!$A$2:$A$200,$A12,Requests!$C$2:$C$200,"&lt;="&amp;F$6,Requests!$D$2:$D$200,"&gt;="&amp;F$6,Requests!$F$2:$F$200,"Pending")&gt;0,"P","")))</f>
        <v/>
      </c>
      <c r="G12" s="13">
        <f>IF(OR($A12="",G$6=""),"",IF(COUNTIFS(Requests!$A$2:$A$200,$A12,Requests!$C$2:$C$200,"&lt;="&amp;G$6,Requests!$D$2:$D$200,"&gt;="&amp;G$6,Requests!$F$2:$F$200,"Approved")&gt;0,"A",IF(COUNTIFS(Requests!$A$2:$A$200,$A12,Requests!$C$2:$C$200,"&lt;="&amp;G$6,Requests!$D$2:$D$200,"&gt;="&amp;G$6,Requests!$F$2:$F$200,"Pending")&gt;0,"P","")))</f>
        <v/>
      </c>
      <c r="H12" s="13">
        <f>IF(OR($A12="",H$6=""),"",IF(COUNTIFS(Requests!$A$2:$A$200,$A12,Requests!$C$2:$C$200,"&lt;="&amp;H$6,Requests!$D$2:$D$200,"&gt;="&amp;H$6,Requests!$F$2:$F$200,"Approved")&gt;0,"A",IF(COUNTIFS(Requests!$A$2:$A$200,$A12,Requests!$C$2:$C$200,"&lt;="&amp;H$6,Requests!$D$2:$D$200,"&gt;="&amp;H$6,Requests!$F$2:$F$200,"Pending")&gt;0,"P","")))</f>
        <v/>
      </c>
      <c r="I12" s="13">
        <f>IF(OR($A12="",I$6=""),"",IF(COUNTIFS(Requests!$A$2:$A$200,$A12,Requests!$C$2:$C$200,"&lt;="&amp;I$6,Requests!$D$2:$D$200,"&gt;="&amp;I$6,Requests!$F$2:$F$200,"Approved")&gt;0,"A",IF(COUNTIFS(Requests!$A$2:$A$200,$A12,Requests!$C$2:$C$200,"&lt;="&amp;I$6,Requests!$D$2:$D$200,"&gt;="&amp;I$6,Requests!$F$2:$F$200,"Pending")&gt;0,"P","")))</f>
        <v/>
      </c>
      <c r="J12" s="13">
        <f>IF(OR($A12="",J$6=""),"",IF(COUNTIFS(Requests!$A$2:$A$200,$A12,Requests!$C$2:$C$200,"&lt;="&amp;J$6,Requests!$D$2:$D$200,"&gt;="&amp;J$6,Requests!$F$2:$F$200,"Approved")&gt;0,"A",IF(COUNTIFS(Requests!$A$2:$A$200,$A12,Requests!$C$2:$C$200,"&lt;="&amp;J$6,Requests!$D$2:$D$200,"&gt;="&amp;J$6,Requests!$F$2:$F$200,"Pending")&gt;0,"P","")))</f>
        <v/>
      </c>
      <c r="K12" s="13">
        <f>IF(OR($A12="",K$6=""),"",IF(COUNTIFS(Requests!$A$2:$A$200,$A12,Requests!$C$2:$C$200,"&lt;="&amp;K$6,Requests!$D$2:$D$200,"&gt;="&amp;K$6,Requests!$F$2:$F$200,"Approved")&gt;0,"A",IF(COUNTIFS(Requests!$A$2:$A$200,$A12,Requests!$C$2:$C$200,"&lt;="&amp;K$6,Requests!$D$2:$D$200,"&gt;="&amp;K$6,Requests!$F$2:$F$200,"Pending")&gt;0,"P","")))</f>
        <v/>
      </c>
      <c r="L12" s="13">
        <f>IF(OR($A12="",L$6=""),"",IF(COUNTIFS(Requests!$A$2:$A$200,$A12,Requests!$C$2:$C$200,"&lt;="&amp;L$6,Requests!$D$2:$D$200,"&gt;="&amp;L$6,Requests!$F$2:$F$200,"Approved")&gt;0,"A",IF(COUNTIFS(Requests!$A$2:$A$200,$A12,Requests!$C$2:$C$200,"&lt;="&amp;L$6,Requests!$D$2:$D$200,"&gt;="&amp;L$6,Requests!$F$2:$F$200,"Pending")&gt;0,"P","")))</f>
        <v/>
      </c>
      <c r="M12" s="13">
        <f>IF(OR($A12="",M$6=""),"",IF(COUNTIFS(Requests!$A$2:$A$200,$A12,Requests!$C$2:$C$200,"&lt;="&amp;M$6,Requests!$D$2:$D$200,"&gt;="&amp;M$6,Requests!$F$2:$F$200,"Approved")&gt;0,"A",IF(COUNTIFS(Requests!$A$2:$A$200,$A12,Requests!$C$2:$C$200,"&lt;="&amp;M$6,Requests!$D$2:$D$200,"&gt;="&amp;M$6,Requests!$F$2:$F$200,"Pending")&gt;0,"P","")))</f>
        <v/>
      </c>
      <c r="N12" s="13">
        <f>IF(OR($A12="",N$6=""),"",IF(COUNTIFS(Requests!$A$2:$A$200,$A12,Requests!$C$2:$C$200,"&lt;="&amp;N$6,Requests!$D$2:$D$200,"&gt;="&amp;N$6,Requests!$F$2:$F$200,"Approved")&gt;0,"A",IF(COUNTIFS(Requests!$A$2:$A$200,$A12,Requests!$C$2:$C$200,"&lt;="&amp;N$6,Requests!$D$2:$D$200,"&gt;="&amp;N$6,Requests!$F$2:$F$200,"Pending")&gt;0,"P","")))</f>
        <v/>
      </c>
      <c r="O12" s="13">
        <f>IF(OR($A12="",O$6=""),"",IF(COUNTIFS(Requests!$A$2:$A$200,$A12,Requests!$C$2:$C$200,"&lt;="&amp;O$6,Requests!$D$2:$D$200,"&gt;="&amp;O$6,Requests!$F$2:$F$200,"Approved")&gt;0,"A",IF(COUNTIFS(Requests!$A$2:$A$200,$A12,Requests!$C$2:$C$200,"&lt;="&amp;O$6,Requests!$D$2:$D$200,"&gt;="&amp;O$6,Requests!$F$2:$F$200,"Pending")&gt;0,"P","")))</f>
        <v/>
      </c>
      <c r="P12" s="13">
        <f>IF(OR($A12="",P$6=""),"",IF(COUNTIFS(Requests!$A$2:$A$200,$A12,Requests!$C$2:$C$200,"&lt;="&amp;P$6,Requests!$D$2:$D$200,"&gt;="&amp;P$6,Requests!$F$2:$F$200,"Approved")&gt;0,"A",IF(COUNTIFS(Requests!$A$2:$A$200,$A12,Requests!$C$2:$C$200,"&lt;="&amp;P$6,Requests!$D$2:$D$200,"&gt;="&amp;P$6,Requests!$F$2:$F$200,"Pending")&gt;0,"P","")))</f>
        <v/>
      </c>
      <c r="Q12" s="13">
        <f>IF(OR($A12="",Q$6=""),"",IF(COUNTIFS(Requests!$A$2:$A$200,$A12,Requests!$C$2:$C$200,"&lt;="&amp;Q$6,Requests!$D$2:$D$200,"&gt;="&amp;Q$6,Requests!$F$2:$F$200,"Approved")&gt;0,"A",IF(COUNTIFS(Requests!$A$2:$A$200,$A12,Requests!$C$2:$C$200,"&lt;="&amp;Q$6,Requests!$D$2:$D$200,"&gt;="&amp;Q$6,Requests!$F$2:$F$200,"Pending")&gt;0,"P","")))</f>
        <v/>
      </c>
      <c r="R12" s="13">
        <f>IF(OR($A12="",R$6=""),"",IF(COUNTIFS(Requests!$A$2:$A$200,$A12,Requests!$C$2:$C$200,"&lt;="&amp;R$6,Requests!$D$2:$D$200,"&gt;="&amp;R$6,Requests!$F$2:$F$200,"Approved")&gt;0,"A",IF(COUNTIFS(Requests!$A$2:$A$200,$A12,Requests!$C$2:$C$200,"&lt;="&amp;R$6,Requests!$D$2:$D$200,"&gt;="&amp;R$6,Requests!$F$2:$F$200,"Pending")&gt;0,"P","")))</f>
        <v/>
      </c>
      <c r="S12" s="13">
        <f>IF(OR($A12="",S$6=""),"",IF(COUNTIFS(Requests!$A$2:$A$200,$A12,Requests!$C$2:$C$200,"&lt;="&amp;S$6,Requests!$D$2:$D$200,"&gt;="&amp;S$6,Requests!$F$2:$F$200,"Approved")&gt;0,"A",IF(COUNTIFS(Requests!$A$2:$A$200,$A12,Requests!$C$2:$C$200,"&lt;="&amp;S$6,Requests!$D$2:$D$200,"&gt;="&amp;S$6,Requests!$F$2:$F$200,"Pending")&gt;0,"P","")))</f>
        <v/>
      </c>
      <c r="T12" s="13">
        <f>IF(OR($A12="",T$6=""),"",IF(COUNTIFS(Requests!$A$2:$A$200,$A12,Requests!$C$2:$C$200,"&lt;="&amp;T$6,Requests!$D$2:$D$200,"&gt;="&amp;T$6,Requests!$F$2:$F$200,"Approved")&gt;0,"A",IF(COUNTIFS(Requests!$A$2:$A$200,$A12,Requests!$C$2:$C$200,"&lt;="&amp;T$6,Requests!$D$2:$D$200,"&gt;="&amp;T$6,Requests!$F$2:$F$200,"Pending")&gt;0,"P","")))</f>
        <v/>
      </c>
      <c r="U12" s="13">
        <f>IF(OR($A12="",U$6=""),"",IF(COUNTIFS(Requests!$A$2:$A$200,$A12,Requests!$C$2:$C$200,"&lt;="&amp;U$6,Requests!$D$2:$D$200,"&gt;="&amp;U$6,Requests!$F$2:$F$200,"Approved")&gt;0,"A",IF(COUNTIFS(Requests!$A$2:$A$200,$A12,Requests!$C$2:$C$200,"&lt;="&amp;U$6,Requests!$D$2:$D$200,"&gt;="&amp;U$6,Requests!$F$2:$F$200,"Pending")&gt;0,"P","")))</f>
        <v/>
      </c>
      <c r="V12" s="13">
        <f>IF(OR($A12="",V$6=""),"",IF(COUNTIFS(Requests!$A$2:$A$200,$A12,Requests!$C$2:$C$200,"&lt;="&amp;V$6,Requests!$D$2:$D$200,"&gt;="&amp;V$6,Requests!$F$2:$F$200,"Approved")&gt;0,"A",IF(COUNTIFS(Requests!$A$2:$A$200,$A12,Requests!$C$2:$C$200,"&lt;="&amp;V$6,Requests!$D$2:$D$200,"&gt;="&amp;V$6,Requests!$F$2:$F$200,"Pending")&gt;0,"P","")))</f>
        <v/>
      </c>
      <c r="W12" s="13">
        <f>IF(OR($A12="",W$6=""),"",IF(COUNTIFS(Requests!$A$2:$A$200,$A12,Requests!$C$2:$C$200,"&lt;="&amp;W$6,Requests!$D$2:$D$200,"&gt;="&amp;W$6,Requests!$F$2:$F$200,"Approved")&gt;0,"A",IF(COUNTIFS(Requests!$A$2:$A$200,$A12,Requests!$C$2:$C$200,"&lt;="&amp;W$6,Requests!$D$2:$D$200,"&gt;="&amp;W$6,Requests!$F$2:$F$200,"Pending")&gt;0,"P","")))</f>
        <v/>
      </c>
      <c r="X12" s="13">
        <f>IF(OR($A12="",X$6=""),"",IF(COUNTIFS(Requests!$A$2:$A$200,$A12,Requests!$C$2:$C$200,"&lt;="&amp;X$6,Requests!$D$2:$D$200,"&gt;="&amp;X$6,Requests!$F$2:$F$200,"Approved")&gt;0,"A",IF(COUNTIFS(Requests!$A$2:$A$200,$A12,Requests!$C$2:$C$200,"&lt;="&amp;X$6,Requests!$D$2:$D$200,"&gt;="&amp;X$6,Requests!$F$2:$F$200,"Pending")&gt;0,"P","")))</f>
        <v/>
      </c>
      <c r="Y12" s="13">
        <f>IF(OR($A12="",Y$6=""),"",IF(COUNTIFS(Requests!$A$2:$A$200,$A12,Requests!$C$2:$C$200,"&lt;="&amp;Y$6,Requests!$D$2:$D$200,"&gt;="&amp;Y$6,Requests!$F$2:$F$200,"Approved")&gt;0,"A",IF(COUNTIFS(Requests!$A$2:$A$200,$A12,Requests!$C$2:$C$200,"&lt;="&amp;Y$6,Requests!$D$2:$D$200,"&gt;="&amp;Y$6,Requests!$F$2:$F$200,"Pending")&gt;0,"P","")))</f>
        <v/>
      </c>
      <c r="Z12" s="13">
        <f>IF(OR($A12="",Z$6=""),"",IF(COUNTIFS(Requests!$A$2:$A$200,$A12,Requests!$C$2:$C$200,"&lt;="&amp;Z$6,Requests!$D$2:$D$200,"&gt;="&amp;Z$6,Requests!$F$2:$F$200,"Approved")&gt;0,"A",IF(COUNTIFS(Requests!$A$2:$A$200,$A12,Requests!$C$2:$C$200,"&lt;="&amp;Z$6,Requests!$D$2:$D$200,"&gt;="&amp;Z$6,Requests!$F$2:$F$200,"Pending")&gt;0,"P","")))</f>
        <v/>
      </c>
      <c r="AA12" s="13">
        <f>IF(OR($A12="",AA$6=""),"",IF(COUNTIFS(Requests!$A$2:$A$200,$A12,Requests!$C$2:$C$200,"&lt;="&amp;AA$6,Requests!$D$2:$D$200,"&gt;="&amp;AA$6,Requests!$F$2:$F$200,"Approved")&gt;0,"A",IF(COUNTIFS(Requests!$A$2:$A$200,$A12,Requests!$C$2:$C$200,"&lt;="&amp;AA$6,Requests!$D$2:$D$200,"&gt;="&amp;AA$6,Requests!$F$2:$F$200,"Pending")&gt;0,"P","")))</f>
        <v/>
      </c>
      <c r="AB12" s="13">
        <f>IF(OR($A12="",AB$6=""),"",IF(COUNTIFS(Requests!$A$2:$A$200,$A12,Requests!$C$2:$C$200,"&lt;="&amp;AB$6,Requests!$D$2:$D$200,"&gt;="&amp;AB$6,Requests!$F$2:$F$200,"Approved")&gt;0,"A",IF(COUNTIFS(Requests!$A$2:$A$200,$A12,Requests!$C$2:$C$200,"&lt;="&amp;AB$6,Requests!$D$2:$D$200,"&gt;="&amp;AB$6,Requests!$F$2:$F$200,"Pending")&gt;0,"P","")))</f>
        <v/>
      </c>
      <c r="AC12" s="13">
        <f>IF(OR($A12="",AC$6=""),"",IF(COUNTIFS(Requests!$A$2:$A$200,$A12,Requests!$C$2:$C$200,"&lt;="&amp;AC$6,Requests!$D$2:$D$200,"&gt;="&amp;AC$6,Requests!$F$2:$F$200,"Approved")&gt;0,"A",IF(COUNTIFS(Requests!$A$2:$A$200,$A12,Requests!$C$2:$C$200,"&lt;="&amp;AC$6,Requests!$D$2:$D$200,"&gt;="&amp;AC$6,Requests!$F$2:$F$200,"Pending")&gt;0,"P","")))</f>
        <v/>
      </c>
      <c r="AD12" s="13">
        <f>IF(OR($A12="",AD$6=""),"",IF(COUNTIFS(Requests!$A$2:$A$200,$A12,Requests!$C$2:$C$200,"&lt;="&amp;AD$6,Requests!$D$2:$D$200,"&gt;="&amp;AD$6,Requests!$F$2:$F$200,"Approved")&gt;0,"A",IF(COUNTIFS(Requests!$A$2:$A$200,$A12,Requests!$C$2:$C$200,"&lt;="&amp;AD$6,Requests!$D$2:$D$200,"&gt;="&amp;AD$6,Requests!$F$2:$F$200,"Pending")&gt;0,"P","")))</f>
        <v/>
      </c>
      <c r="AE12" s="13">
        <f>IF(OR($A12="",AE$6=""),"",IF(COUNTIFS(Requests!$A$2:$A$200,$A12,Requests!$C$2:$C$200,"&lt;="&amp;AE$6,Requests!$D$2:$D$200,"&gt;="&amp;AE$6,Requests!$F$2:$F$200,"Approved")&gt;0,"A",IF(COUNTIFS(Requests!$A$2:$A$200,$A12,Requests!$C$2:$C$200,"&lt;="&amp;AE$6,Requests!$D$2:$D$200,"&gt;="&amp;AE$6,Requests!$F$2:$F$200,"Pending")&gt;0,"P","")))</f>
        <v/>
      </c>
      <c r="AF12" s="13">
        <f>IF(OR($A12="",AF$6=""),"",IF(COUNTIFS(Requests!$A$2:$A$200,$A12,Requests!$C$2:$C$200,"&lt;="&amp;AF$6,Requests!$D$2:$D$200,"&gt;="&amp;AF$6,Requests!$F$2:$F$200,"Approved")&gt;0,"A",IF(COUNTIFS(Requests!$A$2:$A$200,$A12,Requests!$C$2:$C$200,"&lt;="&amp;AF$6,Requests!$D$2:$D$200,"&gt;="&amp;AF$6,Requests!$F$2:$F$200,"Pending")&gt;0,"P","")))</f>
        <v/>
      </c>
    </row>
    <row r="13">
      <c r="A13">
        <f>IF(Balances!A16="","",Balances!A16)</f>
        <v/>
      </c>
      <c r="B13" s="13">
        <f>IF(OR($A13="",B$6=""),"",IF(COUNTIFS(Requests!$A$2:$A$200,$A13,Requests!$C$2:$C$200,"&lt;="&amp;B$6,Requests!$D$2:$D$200,"&gt;="&amp;B$6,Requests!$F$2:$F$200,"Approved")&gt;0,"A",IF(COUNTIFS(Requests!$A$2:$A$200,$A13,Requests!$C$2:$C$200,"&lt;="&amp;B$6,Requests!$D$2:$D$200,"&gt;="&amp;B$6,Requests!$F$2:$F$200,"Pending")&gt;0,"P","")))</f>
        <v/>
      </c>
      <c r="C13" s="13">
        <f>IF(OR($A13="",C$6=""),"",IF(COUNTIFS(Requests!$A$2:$A$200,$A13,Requests!$C$2:$C$200,"&lt;="&amp;C$6,Requests!$D$2:$D$200,"&gt;="&amp;C$6,Requests!$F$2:$F$200,"Approved")&gt;0,"A",IF(COUNTIFS(Requests!$A$2:$A$200,$A13,Requests!$C$2:$C$200,"&lt;="&amp;C$6,Requests!$D$2:$D$200,"&gt;="&amp;C$6,Requests!$F$2:$F$200,"Pending")&gt;0,"P","")))</f>
        <v/>
      </c>
      <c r="D13" s="13">
        <f>IF(OR($A13="",D$6=""),"",IF(COUNTIFS(Requests!$A$2:$A$200,$A13,Requests!$C$2:$C$200,"&lt;="&amp;D$6,Requests!$D$2:$D$200,"&gt;="&amp;D$6,Requests!$F$2:$F$200,"Approved")&gt;0,"A",IF(COUNTIFS(Requests!$A$2:$A$200,$A13,Requests!$C$2:$C$200,"&lt;="&amp;D$6,Requests!$D$2:$D$200,"&gt;="&amp;D$6,Requests!$F$2:$F$200,"Pending")&gt;0,"P","")))</f>
        <v/>
      </c>
      <c r="E13" s="13">
        <f>IF(OR($A13="",E$6=""),"",IF(COUNTIFS(Requests!$A$2:$A$200,$A13,Requests!$C$2:$C$200,"&lt;="&amp;E$6,Requests!$D$2:$D$200,"&gt;="&amp;E$6,Requests!$F$2:$F$200,"Approved")&gt;0,"A",IF(COUNTIFS(Requests!$A$2:$A$200,$A13,Requests!$C$2:$C$200,"&lt;="&amp;E$6,Requests!$D$2:$D$200,"&gt;="&amp;E$6,Requests!$F$2:$F$200,"Pending")&gt;0,"P","")))</f>
        <v/>
      </c>
      <c r="F13" s="13">
        <f>IF(OR($A13="",F$6=""),"",IF(COUNTIFS(Requests!$A$2:$A$200,$A13,Requests!$C$2:$C$200,"&lt;="&amp;F$6,Requests!$D$2:$D$200,"&gt;="&amp;F$6,Requests!$F$2:$F$200,"Approved")&gt;0,"A",IF(COUNTIFS(Requests!$A$2:$A$200,$A13,Requests!$C$2:$C$200,"&lt;="&amp;F$6,Requests!$D$2:$D$200,"&gt;="&amp;F$6,Requests!$F$2:$F$200,"Pending")&gt;0,"P","")))</f>
        <v/>
      </c>
      <c r="G13" s="13">
        <f>IF(OR($A13="",G$6=""),"",IF(COUNTIFS(Requests!$A$2:$A$200,$A13,Requests!$C$2:$C$200,"&lt;="&amp;G$6,Requests!$D$2:$D$200,"&gt;="&amp;G$6,Requests!$F$2:$F$200,"Approved")&gt;0,"A",IF(COUNTIFS(Requests!$A$2:$A$200,$A13,Requests!$C$2:$C$200,"&lt;="&amp;G$6,Requests!$D$2:$D$200,"&gt;="&amp;G$6,Requests!$F$2:$F$200,"Pending")&gt;0,"P","")))</f>
        <v/>
      </c>
      <c r="H13" s="13">
        <f>IF(OR($A13="",H$6=""),"",IF(COUNTIFS(Requests!$A$2:$A$200,$A13,Requests!$C$2:$C$200,"&lt;="&amp;H$6,Requests!$D$2:$D$200,"&gt;="&amp;H$6,Requests!$F$2:$F$200,"Approved")&gt;0,"A",IF(COUNTIFS(Requests!$A$2:$A$200,$A13,Requests!$C$2:$C$200,"&lt;="&amp;H$6,Requests!$D$2:$D$200,"&gt;="&amp;H$6,Requests!$F$2:$F$200,"Pending")&gt;0,"P","")))</f>
        <v/>
      </c>
      <c r="I13" s="13">
        <f>IF(OR($A13="",I$6=""),"",IF(COUNTIFS(Requests!$A$2:$A$200,$A13,Requests!$C$2:$C$200,"&lt;="&amp;I$6,Requests!$D$2:$D$200,"&gt;="&amp;I$6,Requests!$F$2:$F$200,"Approved")&gt;0,"A",IF(COUNTIFS(Requests!$A$2:$A$200,$A13,Requests!$C$2:$C$200,"&lt;="&amp;I$6,Requests!$D$2:$D$200,"&gt;="&amp;I$6,Requests!$F$2:$F$200,"Pending")&gt;0,"P","")))</f>
        <v/>
      </c>
      <c r="J13" s="13">
        <f>IF(OR($A13="",J$6=""),"",IF(COUNTIFS(Requests!$A$2:$A$200,$A13,Requests!$C$2:$C$200,"&lt;="&amp;J$6,Requests!$D$2:$D$200,"&gt;="&amp;J$6,Requests!$F$2:$F$200,"Approved")&gt;0,"A",IF(COUNTIFS(Requests!$A$2:$A$200,$A13,Requests!$C$2:$C$200,"&lt;="&amp;J$6,Requests!$D$2:$D$200,"&gt;="&amp;J$6,Requests!$F$2:$F$200,"Pending")&gt;0,"P","")))</f>
        <v/>
      </c>
      <c r="K13" s="13">
        <f>IF(OR($A13="",K$6=""),"",IF(COUNTIFS(Requests!$A$2:$A$200,$A13,Requests!$C$2:$C$200,"&lt;="&amp;K$6,Requests!$D$2:$D$200,"&gt;="&amp;K$6,Requests!$F$2:$F$200,"Approved")&gt;0,"A",IF(COUNTIFS(Requests!$A$2:$A$200,$A13,Requests!$C$2:$C$200,"&lt;="&amp;K$6,Requests!$D$2:$D$200,"&gt;="&amp;K$6,Requests!$F$2:$F$200,"Pending")&gt;0,"P","")))</f>
        <v/>
      </c>
      <c r="L13" s="13">
        <f>IF(OR($A13="",L$6=""),"",IF(COUNTIFS(Requests!$A$2:$A$200,$A13,Requests!$C$2:$C$200,"&lt;="&amp;L$6,Requests!$D$2:$D$200,"&gt;="&amp;L$6,Requests!$F$2:$F$200,"Approved")&gt;0,"A",IF(COUNTIFS(Requests!$A$2:$A$200,$A13,Requests!$C$2:$C$200,"&lt;="&amp;L$6,Requests!$D$2:$D$200,"&gt;="&amp;L$6,Requests!$F$2:$F$200,"Pending")&gt;0,"P","")))</f>
        <v/>
      </c>
      <c r="M13" s="13">
        <f>IF(OR($A13="",M$6=""),"",IF(COUNTIFS(Requests!$A$2:$A$200,$A13,Requests!$C$2:$C$200,"&lt;="&amp;M$6,Requests!$D$2:$D$200,"&gt;="&amp;M$6,Requests!$F$2:$F$200,"Approved")&gt;0,"A",IF(COUNTIFS(Requests!$A$2:$A$200,$A13,Requests!$C$2:$C$200,"&lt;="&amp;M$6,Requests!$D$2:$D$200,"&gt;="&amp;M$6,Requests!$F$2:$F$200,"Pending")&gt;0,"P","")))</f>
        <v/>
      </c>
      <c r="N13" s="13">
        <f>IF(OR($A13="",N$6=""),"",IF(COUNTIFS(Requests!$A$2:$A$200,$A13,Requests!$C$2:$C$200,"&lt;="&amp;N$6,Requests!$D$2:$D$200,"&gt;="&amp;N$6,Requests!$F$2:$F$200,"Approved")&gt;0,"A",IF(COUNTIFS(Requests!$A$2:$A$200,$A13,Requests!$C$2:$C$200,"&lt;="&amp;N$6,Requests!$D$2:$D$200,"&gt;="&amp;N$6,Requests!$F$2:$F$200,"Pending")&gt;0,"P","")))</f>
        <v/>
      </c>
      <c r="O13" s="13">
        <f>IF(OR($A13="",O$6=""),"",IF(COUNTIFS(Requests!$A$2:$A$200,$A13,Requests!$C$2:$C$200,"&lt;="&amp;O$6,Requests!$D$2:$D$200,"&gt;="&amp;O$6,Requests!$F$2:$F$200,"Approved")&gt;0,"A",IF(COUNTIFS(Requests!$A$2:$A$200,$A13,Requests!$C$2:$C$200,"&lt;="&amp;O$6,Requests!$D$2:$D$200,"&gt;="&amp;O$6,Requests!$F$2:$F$200,"Pending")&gt;0,"P","")))</f>
        <v/>
      </c>
      <c r="P13" s="13">
        <f>IF(OR($A13="",P$6=""),"",IF(COUNTIFS(Requests!$A$2:$A$200,$A13,Requests!$C$2:$C$200,"&lt;="&amp;P$6,Requests!$D$2:$D$200,"&gt;="&amp;P$6,Requests!$F$2:$F$200,"Approved")&gt;0,"A",IF(COUNTIFS(Requests!$A$2:$A$200,$A13,Requests!$C$2:$C$200,"&lt;="&amp;P$6,Requests!$D$2:$D$200,"&gt;="&amp;P$6,Requests!$F$2:$F$200,"Pending")&gt;0,"P","")))</f>
        <v/>
      </c>
      <c r="Q13" s="13">
        <f>IF(OR($A13="",Q$6=""),"",IF(COUNTIFS(Requests!$A$2:$A$200,$A13,Requests!$C$2:$C$200,"&lt;="&amp;Q$6,Requests!$D$2:$D$200,"&gt;="&amp;Q$6,Requests!$F$2:$F$200,"Approved")&gt;0,"A",IF(COUNTIFS(Requests!$A$2:$A$200,$A13,Requests!$C$2:$C$200,"&lt;="&amp;Q$6,Requests!$D$2:$D$200,"&gt;="&amp;Q$6,Requests!$F$2:$F$200,"Pending")&gt;0,"P","")))</f>
        <v/>
      </c>
      <c r="R13" s="13">
        <f>IF(OR($A13="",R$6=""),"",IF(COUNTIFS(Requests!$A$2:$A$200,$A13,Requests!$C$2:$C$200,"&lt;="&amp;R$6,Requests!$D$2:$D$200,"&gt;="&amp;R$6,Requests!$F$2:$F$200,"Approved")&gt;0,"A",IF(COUNTIFS(Requests!$A$2:$A$200,$A13,Requests!$C$2:$C$200,"&lt;="&amp;R$6,Requests!$D$2:$D$200,"&gt;="&amp;R$6,Requests!$F$2:$F$200,"Pending")&gt;0,"P","")))</f>
        <v/>
      </c>
      <c r="S13" s="13">
        <f>IF(OR($A13="",S$6=""),"",IF(COUNTIFS(Requests!$A$2:$A$200,$A13,Requests!$C$2:$C$200,"&lt;="&amp;S$6,Requests!$D$2:$D$200,"&gt;="&amp;S$6,Requests!$F$2:$F$200,"Approved")&gt;0,"A",IF(COUNTIFS(Requests!$A$2:$A$200,$A13,Requests!$C$2:$C$200,"&lt;="&amp;S$6,Requests!$D$2:$D$200,"&gt;="&amp;S$6,Requests!$F$2:$F$200,"Pending")&gt;0,"P","")))</f>
        <v/>
      </c>
      <c r="T13" s="13">
        <f>IF(OR($A13="",T$6=""),"",IF(COUNTIFS(Requests!$A$2:$A$200,$A13,Requests!$C$2:$C$200,"&lt;="&amp;T$6,Requests!$D$2:$D$200,"&gt;="&amp;T$6,Requests!$F$2:$F$200,"Approved")&gt;0,"A",IF(COUNTIFS(Requests!$A$2:$A$200,$A13,Requests!$C$2:$C$200,"&lt;="&amp;T$6,Requests!$D$2:$D$200,"&gt;="&amp;T$6,Requests!$F$2:$F$200,"Pending")&gt;0,"P","")))</f>
        <v/>
      </c>
      <c r="U13" s="13">
        <f>IF(OR($A13="",U$6=""),"",IF(COUNTIFS(Requests!$A$2:$A$200,$A13,Requests!$C$2:$C$200,"&lt;="&amp;U$6,Requests!$D$2:$D$200,"&gt;="&amp;U$6,Requests!$F$2:$F$200,"Approved")&gt;0,"A",IF(COUNTIFS(Requests!$A$2:$A$200,$A13,Requests!$C$2:$C$200,"&lt;="&amp;U$6,Requests!$D$2:$D$200,"&gt;="&amp;U$6,Requests!$F$2:$F$200,"Pending")&gt;0,"P","")))</f>
        <v/>
      </c>
      <c r="V13" s="13">
        <f>IF(OR($A13="",V$6=""),"",IF(COUNTIFS(Requests!$A$2:$A$200,$A13,Requests!$C$2:$C$200,"&lt;="&amp;V$6,Requests!$D$2:$D$200,"&gt;="&amp;V$6,Requests!$F$2:$F$200,"Approved")&gt;0,"A",IF(COUNTIFS(Requests!$A$2:$A$200,$A13,Requests!$C$2:$C$200,"&lt;="&amp;V$6,Requests!$D$2:$D$200,"&gt;="&amp;V$6,Requests!$F$2:$F$200,"Pending")&gt;0,"P","")))</f>
        <v/>
      </c>
      <c r="W13" s="13">
        <f>IF(OR($A13="",W$6=""),"",IF(COUNTIFS(Requests!$A$2:$A$200,$A13,Requests!$C$2:$C$200,"&lt;="&amp;W$6,Requests!$D$2:$D$200,"&gt;="&amp;W$6,Requests!$F$2:$F$200,"Approved")&gt;0,"A",IF(COUNTIFS(Requests!$A$2:$A$200,$A13,Requests!$C$2:$C$200,"&lt;="&amp;W$6,Requests!$D$2:$D$200,"&gt;="&amp;W$6,Requests!$F$2:$F$200,"Pending")&gt;0,"P","")))</f>
        <v/>
      </c>
      <c r="X13" s="13">
        <f>IF(OR($A13="",X$6=""),"",IF(COUNTIFS(Requests!$A$2:$A$200,$A13,Requests!$C$2:$C$200,"&lt;="&amp;X$6,Requests!$D$2:$D$200,"&gt;="&amp;X$6,Requests!$F$2:$F$200,"Approved")&gt;0,"A",IF(COUNTIFS(Requests!$A$2:$A$200,$A13,Requests!$C$2:$C$200,"&lt;="&amp;X$6,Requests!$D$2:$D$200,"&gt;="&amp;X$6,Requests!$F$2:$F$200,"Pending")&gt;0,"P","")))</f>
        <v/>
      </c>
      <c r="Y13" s="13">
        <f>IF(OR($A13="",Y$6=""),"",IF(COUNTIFS(Requests!$A$2:$A$200,$A13,Requests!$C$2:$C$200,"&lt;="&amp;Y$6,Requests!$D$2:$D$200,"&gt;="&amp;Y$6,Requests!$F$2:$F$200,"Approved")&gt;0,"A",IF(COUNTIFS(Requests!$A$2:$A$200,$A13,Requests!$C$2:$C$200,"&lt;="&amp;Y$6,Requests!$D$2:$D$200,"&gt;="&amp;Y$6,Requests!$F$2:$F$200,"Pending")&gt;0,"P","")))</f>
        <v/>
      </c>
      <c r="Z13" s="13">
        <f>IF(OR($A13="",Z$6=""),"",IF(COUNTIFS(Requests!$A$2:$A$200,$A13,Requests!$C$2:$C$200,"&lt;="&amp;Z$6,Requests!$D$2:$D$200,"&gt;="&amp;Z$6,Requests!$F$2:$F$200,"Approved")&gt;0,"A",IF(COUNTIFS(Requests!$A$2:$A$200,$A13,Requests!$C$2:$C$200,"&lt;="&amp;Z$6,Requests!$D$2:$D$200,"&gt;="&amp;Z$6,Requests!$F$2:$F$200,"Pending")&gt;0,"P","")))</f>
        <v/>
      </c>
      <c r="AA13" s="13">
        <f>IF(OR($A13="",AA$6=""),"",IF(COUNTIFS(Requests!$A$2:$A$200,$A13,Requests!$C$2:$C$200,"&lt;="&amp;AA$6,Requests!$D$2:$D$200,"&gt;="&amp;AA$6,Requests!$F$2:$F$200,"Approved")&gt;0,"A",IF(COUNTIFS(Requests!$A$2:$A$200,$A13,Requests!$C$2:$C$200,"&lt;="&amp;AA$6,Requests!$D$2:$D$200,"&gt;="&amp;AA$6,Requests!$F$2:$F$200,"Pending")&gt;0,"P","")))</f>
        <v/>
      </c>
      <c r="AB13" s="13">
        <f>IF(OR($A13="",AB$6=""),"",IF(COUNTIFS(Requests!$A$2:$A$200,$A13,Requests!$C$2:$C$200,"&lt;="&amp;AB$6,Requests!$D$2:$D$200,"&gt;="&amp;AB$6,Requests!$F$2:$F$200,"Approved")&gt;0,"A",IF(COUNTIFS(Requests!$A$2:$A$200,$A13,Requests!$C$2:$C$200,"&lt;="&amp;AB$6,Requests!$D$2:$D$200,"&gt;="&amp;AB$6,Requests!$F$2:$F$200,"Pending")&gt;0,"P","")))</f>
        <v/>
      </c>
      <c r="AC13" s="13">
        <f>IF(OR($A13="",AC$6=""),"",IF(COUNTIFS(Requests!$A$2:$A$200,$A13,Requests!$C$2:$C$200,"&lt;="&amp;AC$6,Requests!$D$2:$D$200,"&gt;="&amp;AC$6,Requests!$F$2:$F$200,"Approved")&gt;0,"A",IF(COUNTIFS(Requests!$A$2:$A$200,$A13,Requests!$C$2:$C$200,"&lt;="&amp;AC$6,Requests!$D$2:$D$200,"&gt;="&amp;AC$6,Requests!$F$2:$F$200,"Pending")&gt;0,"P","")))</f>
        <v/>
      </c>
      <c r="AD13" s="13">
        <f>IF(OR($A13="",AD$6=""),"",IF(COUNTIFS(Requests!$A$2:$A$200,$A13,Requests!$C$2:$C$200,"&lt;="&amp;AD$6,Requests!$D$2:$D$200,"&gt;="&amp;AD$6,Requests!$F$2:$F$200,"Approved")&gt;0,"A",IF(COUNTIFS(Requests!$A$2:$A$200,$A13,Requests!$C$2:$C$200,"&lt;="&amp;AD$6,Requests!$D$2:$D$200,"&gt;="&amp;AD$6,Requests!$F$2:$F$200,"Pending")&gt;0,"P","")))</f>
        <v/>
      </c>
      <c r="AE13" s="13">
        <f>IF(OR($A13="",AE$6=""),"",IF(COUNTIFS(Requests!$A$2:$A$200,$A13,Requests!$C$2:$C$200,"&lt;="&amp;AE$6,Requests!$D$2:$D$200,"&gt;="&amp;AE$6,Requests!$F$2:$F$200,"Approved")&gt;0,"A",IF(COUNTIFS(Requests!$A$2:$A$200,$A13,Requests!$C$2:$C$200,"&lt;="&amp;AE$6,Requests!$D$2:$D$200,"&gt;="&amp;AE$6,Requests!$F$2:$F$200,"Pending")&gt;0,"P","")))</f>
        <v/>
      </c>
      <c r="AF13" s="13">
        <f>IF(OR($A13="",AF$6=""),"",IF(COUNTIFS(Requests!$A$2:$A$200,$A13,Requests!$C$2:$C$200,"&lt;="&amp;AF$6,Requests!$D$2:$D$200,"&gt;="&amp;AF$6,Requests!$F$2:$F$200,"Approved")&gt;0,"A",IF(COUNTIFS(Requests!$A$2:$A$200,$A13,Requests!$C$2:$C$200,"&lt;="&amp;AF$6,Requests!$D$2:$D$200,"&gt;="&amp;AF$6,Requests!$F$2:$F$200,"Pending")&gt;0,"P","")))</f>
        <v/>
      </c>
    </row>
    <row r="14">
      <c r="A14">
        <f>IF(Balances!A17="","",Balances!A17)</f>
        <v/>
      </c>
      <c r="B14" s="13">
        <f>IF(OR($A14="",B$6=""),"",IF(COUNTIFS(Requests!$A$2:$A$200,$A14,Requests!$C$2:$C$200,"&lt;="&amp;B$6,Requests!$D$2:$D$200,"&gt;="&amp;B$6,Requests!$F$2:$F$200,"Approved")&gt;0,"A",IF(COUNTIFS(Requests!$A$2:$A$200,$A14,Requests!$C$2:$C$200,"&lt;="&amp;B$6,Requests!$D$2:$D$200,"&gt;="&amp;B$6,Requests!$F$2:$F$200,"Pending")&gt;0,"P","")))</f>
        <v/>
      </c>
      <c r="C14" s="13">
        <f>IF(OR($A14="",C$6=""),"",IF(COUNTIFS(Requests!$A$2:$A$200,$A14,Requests!$C$2:$C$200,"&lt;="&amp;C$6,Requests!$D$2:$D$200,"&gt;="&amp;C$6,Requests!$F$2:$F$200,"Approved")&gt;0,"A",IF(COUNTIFS(Requests!$A$2:$A$200,$A14,Requests!$C$2:$C$200,"&lt;="&amp;C$6,Requests!$D$2:$D$200,"&gt;="&amp;C$6,Requests!$F$2:$F$200,"Pending")&gt;0,"P","")))</f>
        <v/>
      </c>
      <c r="D14" s="13">
        <f>IF(OR($A14="",D$6=""),"",IF(COUNTIFS(Requests!$A$2:$A$200,$A14,Requests!$C$2:$C$200,"&lt;="&amp;D$6,Requests!$D$2:$D$200,"&gt;="&amp;D$6,Requests!$F$2:$F$200,"Approved")&gt;0,"A",IF(COUNTIFS(Requests!$A$2:$A$200,$A14,Requests!$C$2:$C$200,"&lt;="&amp;D$6,Requests!$D$2:$D$200,"&gt;="&amp;D$6,Requests!$F$2:$F$200,"Pending")&gt;0,"P","")))</f>
        <v/>
      </c>
      <c r="E14" s="13">
        <f>IF(OR($A14="",E$6=""),"",IF(COUNTIFS(Requests!$A$2:$A$200,$A14,Requests!$C$2:$C$200,"&lt;="&amp;E$6,Requests!$D$2:$D$200,"&gt;="&amp;E$6,Requests!$F$2:$F$200,"Approved")&gt;0,"A",IF(COUNTIFS(Requests!$A$2:$A$200,$A14,Requests!$C$2:$C$200,"&lt;="&amp;E$6,Requests!$D$2:$D$200,"&gt;="&amp;E$6,Requests!$F$2:$F$200,"Pending")&gt;0,"P","")))</f>
        <v/>
      </c>
      <c r="F14" s="13">
        <f>IF(OR($A14="",F$6=""),"",IF(COUNTIFS(Requests!$A$2:$A$200,$A14,Requests!$C$2:$C$200,"&lt;="&amp;F$6,Requests!$D$2:$D$200,"&gt;="&amp;F$6,Requests!$F$2:$F$200,"Approved")&gt;0,"A",IF(COUNTIFS(Requests!$A$2:$A$200,$A14,Requests!$C$2:$C$200,"&lt;="&amp;F$6,Requests!$D$2:$D$200,"&gt;="&amp;F$6,Requests!$F$2:$F$200,"Pending")&gt;0,"P","")))</f>
        <v/>
      </c>
      <c r="G14" s="13">
        <f>IF(OR($A14="",G$6=""),"",IF(COUNTIFS(Requests!$A$2:$A$200,$A14,Requests!$C$2:$C$200,"&lt;="&amp;G$6,Requests!$D$2:$D$200,"&gt;="&amp;G$6,Requests!$F$2:$F$200,"Approved")&gt;0,"A",IF(COUNTIFS(Requests!$A$2:$A$200,$A14,Requests!$C$2:$C$200,"&lt;="&amp;G$6,Requests!$D$2:$D$200,"&gt;="&amp;G$6,Requests!$F$2:$F$200,"Pending")&gt;0,"P","")))</f>
        <v/>
      </c>
      <c r="H14" s="13">
        <f>IF(OR($A14="",H$6=""),"",IF(COUNTIFS(Requests!$A$2:$A$200,$A14,Requests!$C$2:$C$200,"&lt;="&amp;H$6,Requests!$D$2:$D$200,"&gt;="&amp;H$6,Requests!$F$2:$F$200,"Approved")&gt;0,"A",IF(COUNTIFS(Requests!$A$2:$A$200,$A14,Requests!$C$2:$C$200,"&lt;="&amp;H$6,Requests!$D$2:$D$200,"&gt;="&amp;H$6,Requests!$F$2:$F$200,"Pending")&gt;0,"P","")))</f>
        <v/>
      </c>
      <c r="I14" s="13">
        <f>IF(OR($A14="",I$6=""),"",IF(COUNTIFS(Requests!$A$2:$A$200,$A14,Requests!$C$2:$C$200,"&lt;="&amp;I$6,Requests!$D$2:$D$200,"&gt;="&amp;I$6,Requests!$F$2:$F$200,"Approved")&gt;0,"A",IF(COUNTIFS(Requests!$A$2:$A$200,$A14,Requests!$C$2:$C$200,"&lt;="&amp;I$6,Requests!$D$2:$D$200,"&gt;="&amp;I$6,Requests!$F$2:$F$200,"Pending")&gt;0,"P","")))</f>
        <v/>
      </c>
      <c r="J14" s="13">
        <f>IF(OR($A14="",J$6=""),"",IF(COUNTIFS(Requests!$A$2:$A$200,$A14,Requests!$C$2:$C$200,"&lt;="&amp;J$6,Requests!$D$2:$D$200,"&gt;="&amp;J$6,Requests!$F$2:$F$200,"Approved")&gt;0,"A",IF(COUNTIFS(Requests!$A$2:$A$200,$A14,Requests!$C$2:$C$200,"&lt;="&amp;J$6,Requests!$D$2:$D$200,"&gt;="&amp;J$6,Requests!$F$2:$F$200,"Pending")&gt;0,"P","")))</f>
        <v/>
      </c>
      <c r="K14" s="13">
        <f>IF(OR($A14="",K$6=""),"",IF(COUNTIFS(Requests!$A$2:$A$200,$A14,Requests!$C$2:$C$200,"&lt;="&amp;K$6,Requests!$D$2:$D$200,"&gt;="&amp;K$6,Requests!$F$2:$F$200,"Approved")&gt;0,"A",IF(COUNTIFS(Requests!$A$2:$A$200,$A14,Requests!$C$2:$C$200,"&lt;="&amp;K$6,Requests!$D$2:$D$200,"&gt;="&amp;K$6,Requests!$F$2:$F$200,"Pending")&gt;0,"P","")))</f>
        <v/>
      </c>
      <c r="L14" s="13">
        <f>IF(OR($A14="",L$6=""),"",IF(COUNTIFS(Requests!$A$2:$A$200,$A14,Requests!$C$2:$C$200,"&lt;="&amp;L$6,Requests!$D$2:$D$200,"&gt;="&amp;L$6,Requests!$F$2:$F$200,"Approved")&gt;0,"A",IF(COUNTIFS(Requests!$A$2:$A$200,$A14,Requests!$C$2:$C$200,"&lt;="&amp;L$6,Requests!$D$2:$D$200,"&gt;="&amp;L$6,Requests!$F$2:$F$200,"Pending")&gt;0,"P","")))</f>
        <v/>
      </c>
      <c r="M14" s="13">
        <f>IF(OR($A14="",M$6=""),"",IF(COUNTIFS(Requests!$A$2:$A$200,$A14,Requests!$C$2:$C$200,"&lt;="&amp;M$6,Requests!$D$2:$D$200,"&gt;="&amp;M$6,Requests!$F$2:$F$200,"Approved")&gt;0,"A",IF(COUNTIFS(Requests!$A$2:$A$200,$A14,Requests!$C$2:$C$200,"&lt;="&amp;M$6,Requests!$D$2:$D$200,"&gt;="&amp;M$6,Requests!$F$2:$F$200,"Pending")&gt;0,"P","")))</f>
        <v/>
      </c>
      <c r="N14" s="13">
        <f>IF(OR($A14="",N$6=""),"",IF(COUNTIFS(Requests!$A$2:$A$200,$A14,Requests!$C$2:$C$200,"&lt;="&amp;N$6,Requests!$D$2:$D$200,"&gt;="&amp;N$6,Requests!$F$2:$F$200,"Approved")&gt;0,"A",IF(COUNTIFS(Requests!$A$2:$A$200,$A14,Requests!$C$2:$C$200,"&lt;="&amp;N$6,Requests!$D$2:$D$200,"&gt;="&amp;N$6,Requests!$F$2:$F$200,"Pending")&gt;0,"P","")))</f>
        <v/>
      </c>
      <c r="O14" s="13">
        <f>IF(OR($A14="",O$6=""),"",IF(COUNTIFS(Requests!$A$2:$A$200,$A14,Requests!$C$2:$C$200,"&lt;="&amp;O$6,Requests!$D$2:$D$200,"&gt;="&amp;O$6,Requests!$F$2:$F$200,"Approved")&gt;0,"A",IF(COUNTIFS(Requests!$A$2:$A$200,$A14,Requests!$C$2:$C$200,"&lt;="&amp;O$6,Requests!$D$2:$D$200,"&gt;="&amp;O$6,Requests!$F$2:$F$200,"Pending")&gt;0,"P","")))</f>
        <v/>
      </c>
      <c r="P14" s="13">
        <f>IF(OR($A14="",P$6=""),"",IF(COUNTIFS(Requests!$A$2:$A$200,$A14,Requests!$C$2:$C$200,"&lt;="&amp;P$6,Requests!$D$2:$D$200,"&gt;="&amp;P$6,Requests!$F$2:$F$200,"Approved")&gt;0,"A",IF(COUNTIFS(Requests!$A$2:$A$200,$A14,Requests!$C$2:$C$200,"&lt;="&amp;P$6,Requests!$D$2:$D$200,"&gt;="&amp;P$6,Requests!$F$2:$F$200,"Pending")&gt;0,"P","")))</f>
        <v/>
      </c>
      <c r="Q14" s="13">
        <f>IF(OR($A14="",Q$6=""),"",IF(COUNTIFS(Requests!$A$2:$A$200,$A14,Requests!$C$2:$C$200,"&lt;="&amp;Q$6,Requests!$D$2:$D$200,"&gt;="&amp;Q$6,Requests!$F$2:$F$200,"Approved")&gt;0,"A",IF(COUNTIFS(Requests!$A$2:$A$200,$A14,Requests!$C$2:$C$200,"&lt;="&amp;Q$6,Requests!$D$2:$D$200,"&gt;="&amp;Q$6,Requests!$F$2:$F$200,"Pending")&gt;0,"P","")))</f>
        <v/>
      </c>
      <c r="R14" s="13">
        <f>IF(OR($A14="",R$6=""),"",IF(COUNTIFS(Requests!$A$2:$A$200,$A14,Requests!$C$2:$C$200,"&lt;="&amp;R$6,Requests!$D$2:$D$200,"&gt;="&amp;R$6,Requests!$F$2:$F$200,"Approved")&gt;0,"A",IF(COUNTIFS(Requests!$A$2:$A$200,$A14,Requests!$C$2:$C$200,"&lt;="&amp;R$6,Requests!$D$2:$D$200,"&gt;="&amp;R$6,Requests!$F$2:$F$200,"Pending")&gt;0,"P","")))</f>
        <v/>
      </c>
      <c r="S14" s="13">
        <f>IF(OR($A14="",S$6=""),"",IF(COUNTIFS(Requests!$A$2:$A$200,$A14,Requests!$C$2:$C$200,"&lt;="&amp;S$6,Requests!$D$2:$D$200,"&gt;="&amp;S$6,Requests!$F$2:$F$200,"Approved")&gt;0,"A",IF(COUNTIFS(Requests!$A$2:$A$200,$A14,Requests!$C$2:$C$200,"&lt;="&amp;S$6,Requests!$D$2:$D$200,"&gt;="&amp;S$6,Requests!$F$2:$F$200,"Pending")&gt;0,"P","")))</f>
        <v/>
      </c>
      <c r="T14" s="13">
        <f>IF(OR($A14="",T$6=""),"",IF(COUNTIFS(Requests!$A$2:$A$200,$A14,Requests!$C$2:$C$200,"&lt;="&amp;T$6,Requests!$D$2:$D$200,"&gt;="&amp;T$6,Requests!$F$2:$F$200,"Approved")&gt;0,"A",IF(COUNTIFS(Requests!$A$2:$A$200,$A14,Requests!$C$2:$C$200,"&lt;="&amp;T$6,Requests!$D$2:$D$200,"&gt;="&amp;T$6,Requests!$F$2:$F$200,"Pending")&gt;0,"P","")))</f>
        <v/>
      </c>
      <c r="U14" s="13">
        <f>IF(OR($A14="",U$6=""),"",IF(COUNTIFS(Requests!$A$2:$A$200,$A14,Requests!$C$2:$C$200,"&lt;="&amp;U$6,Requests!$D$2:$D$200,"&gt;="&amp;U$6,Requests!$F$2:$F$200,"Approved")&gt;0,"A",IF(COUNTIFS(Requests!$A$2:$A$200,$A14,Requests!$C$2:$C$200,"&lt;="&amp;U$6,Requests!$D$2:$D$200,"&gt;="&amp;U$6,Requests!$F$2:$F$200,"Pending")&gt;0,"P","")))</f>
        <v/>
      </c>
      <c r="V14" s="13">
        <f>IF(OR($A14="",V$6=""),"",IF(COUNTIFS(Requests!$A$2:$A$200,$A14,Requests!$C$2:$C$200,"&lt;="&amp;V$6,Requests!$D$2:$D$200,"&gt;="&amp;V$6,Requests!$F$2:$F$200,"Approved")&gt;0,"A",IF(COUNTIFS(Requests!$A$2:$A$200,$A14,Requests!$C$2:$C$200,"&lt;="&amp;V$6,Requests!$D$2:$D$200,"&gt;="&amp;V$6,Requests!$F$2:$F$200,"Pending")&gt;0,"P","")))</f>
        <v/>
      </c>
      <c r="W14" s="13">
        <f>IF(OR($A14="",W$6=""),"",IF(COUNTIFS(Requests!$A$2:$A$200,$A14,Requests!$C$2:$C$200,"&lt;="&amp;W$6,Requests!$D$2:$D$200,"&gt;="&amp;W$6,Requests!$F$2:$F$200,"Approved")&gt;0,"A",IF(COUNTIFS(Requests!$A$2:$A$200,$A14,Requests!$C$2:$C$200,"&lt;="&amp;W$6,Requests!$D$2:$D$200,"&gt;="&amp;W$6,Requests!$F$2:$F$200,"Pending")&gt;0,"P","")))</f>
        <v/>
      </c>
      <c r="X14" s="13">
        <f>IF(OR($A14="",X$6=""),"",IF(COUNTIFS(Requests!$A$2:$A$200,$A14,Requests!$C$2:$C$200,"&lt;="&amp;X$6,Requests!$D$2:$D$200,"&gt;="&amp;X$6,Requests!$F$2:$F$200,"Approved")&gt;0,"A",IF(COUNTIFS(Requests!$A$2:$A$200,$A14,Requests!$C$2:$C$200,"&lt;="&amp;X$6,Requests!$D$2:$D$200,"&gt;="&amp;X$6,Requests!$F$2:$F$200,"Pending")&gt;0,"P","")))</f>
        <v/>
      </c>
      <c r="Y14" s="13">
        <f>IF(OR($A14="",Y$6=""),"",IF(COUNTIFS(Requests!$A$2:$A$200,$A14,Requests!$C$2:$C$200,"&lt;="&amp;Y$6,Requests!$D$2:$D$200,"&gt;="&amp;Y$6,Requests!$F$2:$F$200,"Approved")&gt;0,"A",IF(COUNTIFS(Requests!$A$2:$A$200,$A14,Requests!$C$2:$C$200,"&lt;="&amp;Y$6,Requests!$D$2:$D$200,"&gt;="&amp;Y$6,Requests!$F$2:$F$200,"Pending")&gt;0,"P","")))</f>
        <v/>
      </c>
      <c r="Z14" s="13">
        <f>IF(OR($A14="",Z$6=""),"",IF(COUNTIFS(Requests!$A$2:$A$200,$A14,Requests!$C$2:$C$200,"&lt;="&amp;Z$6,Requests!$D$2:$D$200,"&gt;="&amp;Z$6,Requests!$F$2:$F$200,"Approved")&gt;0,"A",IF(COUNTIFS(Requests!$A$2:$A$200,$A14,Requests!$C$2:$C$200,"&lt;="&amp;Z$6,Requests!$D$2:$D$200,"&gt;="&amp;Z$6,Requests!$F$2:$F$200,"Pending")&gt;0,"P","")))</f>
        <v/>
      </c>
      <c r="AA14" s="13">
        <f>IF(OR($A14="",AA$6=""),"",IF(COUNTIFS(Requests!$A$2:$A$200,$A14,Requests!$C$2:$C$200,"&lt;="&amp;AA$6,Requests!$D$2:$D$200,"&gt;="&amp;AA$6,Requests!$F$2:$F$200,"Approved")&gt;0,"A",IF(COUNTIFS(Requests!$A$2:$A$200,$A14,Requests!$C$2:$C$200,"&lt;="&amp;AA$6,Requests!$D$2:$D$200,"&gt;="&amp;AA$6,Requests!$F$2:$F$200,"Pending")&gt;0,"P","")))</f>
        <v/>
      </c>
      <c r="AB14" s="13">
        <f>IF(OR($A14="",AB$6=""),"",IF(COUNTIFS(Requests!$A$2:$A$200,$A14,Requests!$C$2:$C$200,"&lt;="&amp;AB$6,Requests!$D$2:$D$200,"&gt;="&amp;AB$6,Requests!$F$2:$F$200,"Approved")&gt;0,"A",IF(COUNTIFS(Requests!$A$2:$A$200,$A14,Requests!$C$2:$C$200,"&lt;="&amp;AB$6,Requests!$D$2:$D$200,"&gt;="&amp;AB$6,Requests!$F$2:$F$200,"Pending")&gt;0,"P","")))</f>
        <v/>
      </c>
      <c r="AC14" s="13">
        <f>IF(OR($A14="",AC$6=""),"",IF(COUNTIFS(Requests!$A$2:$A$200,$A14,Requests!$C$2:$C$200,"&lt;="&amp;AC$6,Requests!$D$2:$D$200,"&gt;="&amp;AC$6,Requests!$F$2:$F$200,"Approved")&gt;0,"A",IF(COUNTIFS(Requests!$A$2:$A$200,$A14,Requests!$C$2:$C$200,"&lt;="&amp;AC$6,Requests!$D$2:$D$200,"&gt;="&amp;AC$6,Requests!$F$2:$F$200,"Pending")&gt;0,"P","")))</f>
        <v/>
      </c>
      <c r="AD14" s="13">
        <f>IF(OR($A14="",AD$6=""),"",IF(COUNTIFS(Requests!$A$2:$A$200,$A14,Requests!$C$2:$C$200,"&lt;="&amp;AD$6,Requests!$D$2:$D$200,"&gt;="&amp;AD$6,Requests!$F$2:$F$200,"Approved")&gt;0,"A",IF(COUNTIFS(Requests!$A$2:$A$200,$A14,Requests!$C$2:$C$200,"&lt;="&amp;AD$6,Requests!$D$2:$D$200,"&gt;="&amp;AD$6,Requests!$F$2:$F$200,"Pending")&gt;0,"P","")))</f>
        <v/>
      </c>
      <c r="AE14" s="13">
        <f>IF(OR($A14="",AE$6=""),"",IF(COUNTIFS(Requests!$A$2:$A$200,$A14,Requests!$C$2:$C$200,"&lt;="&amp;AE$6,Requests!$D$2:$D$200,"&gt;="&amp;AE$6,Requests!$F$2:$F$200,"Approved")&gt;0,"A",IF(COUNTIFS(Requests!$A$2:$A$200,$A14,Requests!$C$2:$C$200,"&lt;="&amp;AE$6,Requests!$D$2:$D$200,"&gt;="&amp;AE$6,Requests!$F$2:$F$200,"Pending")&gt;0,"P","")))</f>
        <v/>
      </c>
      <c r="AF14" s="13">
        <f>IF(OR($A14="",AF$6=""),"",IF(COUNTIFS(Requests!$A$2:$A$200,$A14,Requests!$C$2:$C$200,"&lt;="&amp;AF$6,Requests!$D$2:$D$200,"&gt;="&amp;AF$6,Requests!$F$2:$F$200,"Approved")&gt;0,"A",IF(COUNTIFS(Requests!$A$2:$A$200,$A14,Requests!$C$2:$C$200,"&lt;="&amp;AF$6,Requests!$D$2:$D$200,"&gt;="&amp;AF$6,Requests!$F$2:$F$200,"Pending")&gt;0,"P","")))</f>
        <v/>
      </c>
    </row>
    <row r="15">
      <c r="A15">
        <f>IF(Balances!A18="","",Balances!A18)</f>
        <v/>
      </c>
      <c r="B15" s="13">
        <f>IF(OR($A15="",B$6=""),"",IF(COUNTIFS(Requests!$A$2:$A$200,$A15,Requests!$C$2:$C$200,"&lt;="&amp;B$6,Requests!$D$2:$D$200,"&gt;="&amp;B$6,Requests!$F$2:$F$200,"Approved")&gt;0,"A",IF(COUNTIFS(Requests!$A$2:$A$200,$A15,Requests!$C$2:$C$200,"&lt;="&amp;B$6,Requests!$D$2:$D$200,"&gt;="&amp;B$6,Requests!$F$2:$F$200,"Pending")&gt;0,"P","")))</f>
        <v/>
      </c>
      <c r="C15" s="13">
        <f>IF(OR($A15="",C$6=""),"",IF(COUNTIFS(Requests!$A$2:$A$200,$A15,Requests!$C$2:$C$200,"&lt;="&amp;C$6,Requests!$D$2:$D$200,"&gt;="&amp;C$6,Requests!$F$2:$F$200,"Approved")&gt;0,"A",IF(COUNTIFS(Requests!$A$2:$A$200,$A15,Requests!$C$2:$C$200,"&lt;="&amp;C$6,Requests!$D$2:$D$200,"&gt;="&amp;C$6,Requests!$F$2:$F$200,"Pending")&gt;0,"P","")))</f>
        <v/>
      </c>
      <c r="D15" s="13">
        <f>IF(OR($A15="",D$6=""),"",IF(COUNTIFS(Requests!$A$2:$A$200,$A15,Requests!$C$2:$C$200,"&lt;="&amp;D$6,Requests!$D$2:$D$200,"&gt;="&amp;D$6,Requests!$F$2:$F$200,"Approved")&gt;0,"A",IF(COUNTIFS(Requests!$A$2:$A$200,$A15,Requests!$C$2:$C$200,"&lt;="&amp;D$6,Requests!$D$2:$D$200,"&gt;="&amp;D$6,Requests!$F$2:$F$200,"Pending")&gt;0,"P","")))</f>
        <v/>
      </c>
      <c r="E15" s="13">
        <f>IF(OR($A15="",E$6=""),"",IF(COUNTIFS(Requests!$A$2:$A$200,$A15,Requests!$C$2:$C$200,"&lt;="&amp;E$6,Requests!$D$2:$D$200,"&gt;="&amp;E$6,Requests!$F$2:$F$200,"Approved")&gt;0,"A",IF(COUNTIFS(Requests!$A$2:$A$200,$A15,Requests!$C$2:$C$200,"&lt;="&amp;E$6,Requests!$D$2:$D$200,"&gt;="&amp;E$6,Requests!$F$2:$F$200,"Pending")&gt;0,"P","")))</f>
        <v/>
      </c>
      <c r="F15" s="13">
        <f>IF(OR($A15="",F$6=""),"",IF(COUNTIFS(Requests!$A$2:$A$200,$A15,Requests!$C$2:$C$200,"&lt;="&amp;F$6,Requests!$D$2:$D$200,"&gt;="&amp;F$6,Requests!$F$2:$F$200,"Approved")&gt;0,"A",IF(COUNTIFS(Requests!$A$2:$A$200,$A15,Requests!$C$2:$C$200,"&lt;="&amp;F$6,Requests!$D$2:$D$200,"&gt;="&amp;F$6,Requests!$F$2:$F$200,"Pending")&gt;0,"P","")))</f>
        <v/>
      </c>
      <c r="G15" s="13">
        <f>IF(OR($A15="",G$6=""),"",IF(COUNTIFS(Requests!$A$2:$A$200,$A15,Requests!$C$2:$C$200,"&lt;="&amp;G$6,Requests!$D$2:$D$200,"&gt;="&amp;G$6,Requests!$F$2:$F$200,"Approved")&gt;0,"A",IF(COUNTIFS(Requests!$A$2:$A$200,$A15,Requests!$C$2:$C$200,"&lt;="&amp;G$6,Requests!$D$2:$D$200,"&gt;="&amp;G$6,Requests!$F$2:$F$200,"Pending")&gt;0,"P","")))</f>
        <v/>
      </c>
      <c r="H15" s="13">
        <f>IF(OR($A15="",H$6=""),"",IF(COUNTIFS(Requests!$A$2:$A$200,$A15,Requests!$C$2:$C$200,"&lt;="&amp;H$6,Requests!$D$2:$D$200,"&gt;="&amp;H$6,Requests!$F$2:$F$200,"Approved")&gt;0,"A",IF(COUNTIFS(Requests!$A$2:$A$200,$A15,Requests!$C$2:$C$200,"&lt;="&amp;H$6,Requests!$D$2:$D$200,"&gt;="&amp;H$6,Requests!$F$2:$F$200,"Pending")&gt;0,"P","")))</f>
        <v/>
      </c>
      <c r="I15" s="13">
        <f>IF(OR($A15="",I$6=""),"",IF(COUNTIFS(Requests!$A$2:$A$200,$A15,Requests!$C$2:$C$200,"&lt;="&amp;I$6,Requests!$D$2:$D$200,"&gt;="&amp;I$6,Requests!$F$2:$F$200,"Approved")&gt;0,"A",IF(COUNTIFS(Requests!$A$2:$A$200,$A15,Requests!$C$2:$C$200,"&lt;="&amp;I$6,Requests!$D$2:$D$200,"&gt;="&amp;I$6,Requests!$F$2:$F$200,"Pending")&gt;0,"P","")))</f>
        <v/>
      </c>
      <c r="J15" s="13">
        <f>IF(OR($A15="",J$6=""),"",IF(COUNTIFS(Requests!$A$2:$A$200,$A15,Requests!$C$2:$C$200,"&lt;="&amp;J$6,Requests!$D$2:$D$200,"&gt;="&amp;J$6,Requests!$F$2:$F$200,"Approved")&gt;0,"A",IF(COUNTIFS(Requests!$A$2:$A$200,$A15,Requests!$C$2:$C$200,"&lt;="&amp;J$6,Requests!$D$2:$D$200,"&gt;="&amp;J$6,Requests!$F$2:$F$200,"Pending")&gt;0,"P","")))</f>
        <v/>
      </c>
      <c r="K15" s="13">
        <f>IF(OR($A15="",K$6=""),"",IF(COUNTIFS(Requests!$A$2:$A$200,$A15,Requests!$C$2:$C$200,"&lt;="&amp;K$6,Requests!$D$2:$D$200,"&gt;="&amp;K$6,Requests!$F$2:$F$200,"Approved")&gt;0,"A",IF(COUNTIFS(Requests!$A$2:$A$200,$A15,Requests!$C$2:$C$200,"&lt;="&amp;K$6,Requests!$D$2:$D$200,"&gt;="&amp;K$6,Requests!$F$2:$F$200,"Pending")&gt;0,"P","")))</f>
        <v/>
      </c>
      <c r="L15" s="13">
        <f>IF(OR($A15="",L$6=""),"",IF(COUNTIFS(Requests!$A$2:$A$200,$A15,Requests!$C$2:$C$200,"&lt;="&amp;L$6,Requests!$D$2:$D$200,"&gt;="&amp;L$6,Requests!$F$2:$F$200,"Approved")&gt;0,"A",IF(COUNTIFS(Requests!$A$2:$A$200,$A15,Requests!$C$2:$C$200,"&lt;="&amp;L$6,Requests!$D$2:$D$200,"&gt;="&amp;L$6,Requests!$F$2:$F$200,"Pending")&gt;0,"P","")))</f>
        <v/>
      </c>
      <c r="M15" s="13">
        <f>IF(OR($A15="",M$6=""),"",IF(COUNTIFS(Requests!$A$2:$A$200,$A15,Requests!$C$2:$C$200,"&lt;="&amp;M$6,Requests!$D$2:$D$200,"&gt;="&amp;M$6,Requests!$F$2:$F$200,"Approved")&gt;0,"A",IF(COUNTIFS(Requests!$A$2:$A$200,$A15,Requests!$C$2:$C$200,"&lt;="&amp;M$6,Requests!$D$2:$D$200,"&gt;="&amp;M$6,Requests!$F$2:$F$200,"Pending")&gt;0,"P","")))</f>
        <v/>
      </c>
      <c r="N15" s="13">
        <f>IF(OR($A15="",N$6=""),"",IF(COUNTIFS(Requests!$A$2:$A$200,$A15,Requests!$C$2:$C$200,"&lt;="&amp;N$6,Requests!$D$2:$D$200,"&gt;="&amp;N$6,Requests!$F$2:$F$200,"Approved")&gt;0,"A",IF(COUNTIFS(Requests!$A$2:$A$200,$A15,Requests!$C$2:$C$200,"&lt;="&amp;N$6,Requests!$D$2:$D$200,"&gt;="&amp;N$6,Requests!$F$2:$F$200,"Pending")&gt;0,"P","")))</f>
        <v/>
      </c>
      <c r="O15" s="13">
        <f>IF(OR($A15="",O$6=""),"",IF(COUNTIFS(Requests!$A$2:$A$200,$A15,Requests!$C$2:$C$200,"&lt;="&amp;O$6,Requests!$D$2:$D$200,"&gt;="&amp;O$6,Requests!$F$2:$F$200,"Approved")&gt;0,"A",IF(COUNTIFS(Requests!$A$2:$A$200,$A15,Requests!$C$2:$C$200,"&lt;="&amp;O$6,Requests!$D$2:$D$200,"&gt;="&amp;O$6,Requests!$F$2:$F$200,"Pending")&gt;0,"P","")))</f>
        <v/>
      </c>
      <c r="P15" s="13">
        <f>IF(OR($A15="",P$6=""),"",IF(COUNTIFS(Requests!$A$2:$A$200,$A15,Requests!$C$2:$C$200,"&lt;="&amp;P$6,Requests!$D$2:$D$200,"&gt;="&amp;P$6,Requests!$F$2:$F$200,"Approved")&gt;0,"A",IF(COUNTIFS(Requests!$A$2:$A$200,$A15,Requests!$C$2:$C$200,"&lt;="&amp;P$6,Requests!$D$2:$D$200,"&gt;="&amp;P$6,Requests!$F$2:$F$200,"Pending")&gt;0,"P","")))</f>
        <v/>
      </c>
      <c r="Q15" s="13">
        <f>IF(OR($A15="",Q$6=""),"",IF(COUNTIFS(Requests!$A$2:$A$200,$A15,Requests!$C$2:$C$200,"&lt;="&amp;Q$6,Requests!$D$2:$D$200,"&gt;="&amp;Q$6,Requests!$F$2:$F$200,"Approved")&gt;0,"A",IF(COUNTIFS(Requests!$A$2:$A$200,$A15,Requests!$C$2:$C$200,"&lt;="&amp;Q$6,Requests!$D$2:$D$200,"&gt;="&amp;Q$6,Requests!$F$2:$F$200,"Pending")&gt;0,"P","")))</f>
        <v/>
      </c>
      <c r="R15" s="13">
        <f>IF(OR($A15="",R$6=""),"",IF(COUNTIFS(Requests!$A$2:$A$200,$A15,Requests!$C$2:$C$200,"&lt;="&amp;R$6,Requests!$D$2:$D$200,"&gt;="&amp;R$6,Requests!$F$2:$F$200,"Approved")&gt;0,"A",IF(COUNTIFS(Requests!$A$2:$A$200,$A15,Requests!$C$2:$C$200,"&lt;="&amp;R$6,Requests!$D$2:$D$200,"&gt;="&amp;R$6,Requests!$F$2:$F$200,"Pending")&gt;0,"P","")))</f>
        <v/>
      </c>
      <c r="S15" s="13">
        <f>IF(OR($A15="",S$6=""),"",IF(COUNTIFS(Requests!$A$2:$A$200,$A15,Requests!$C$2:$C$200,"&lt;="&amp;S$6,Requests!$D$2:$D$200,"&gt;="&amp;S$6,Requests!$F$2:$F$200,"Approved")&gt;0,"A",IF(COUNTIFS(Requests!$A$2:$A$200,$A15,Requests!$C$2:$C$200,"&lt;="&amp;S$6,Requests!$D$2:$D$200,"&gt;="&amp;S$6,Requests!$F$2:$F$200,"Pending")&gt;0,"P","")))</f>
        <v/>
      </c>
      <c r="T15" s="13">
        <f>IF(OR($A15="",T$6=""),"",IF(COUNTIFS(Requests!$A$2:$A$200,$A15,Requests!$C$2:$C$200,"&lt;="&amp;T$6,Requests!$D$2:$D$200,"&gt;="&amp;T$6,Requests!$F$2:$F$200,"Approved")&gt;0,"A",IF(COUNTIFS(Requests!$A$2:$A$200,$A15,Requests!$C$2:$C$200,"&lt;="&amp;T$6,Requests!$D$2:$D$200,"&gt;="&amp;T$6,Requests!$F$2:$F$200,"Pending")&gt;0,"P","")))</f>
        <v/>
      </c>
      <c r="U15" s="13">
        <f>IF(OR($A15="",U$6=""),"",IF(COUNTIFS(Requests!$A$2:$A$200,$A15,Requests!$C$2:$C$200,"&lt;="&amp;U$6,Requests!$D$2:$D$200,"&gt;="&amp;U$6,Requests!$F$2:$F$200,"Approved")&gt;0,"A",IF(COUNTIFS(Requests!$A$2:$A$200,$A15,Requests!$C$2:$C$200,"&lt;="&amp;U$6,Requests!$D$2:$D$200,"&gt;="&amp;U$6,Requests!$F$2:$F$200,"Pending")&gt;0,"P","")))</f>
        <v/>
      </c>
      <c r="V15" s="13">
        <f>IF(OR($A15="",V$6=""),"",IF(COUNTIFS(Requests!$A$2:$A$200,$A15,Requests!$C$2:$C$200,"&lt;="&amp;V$6,Requests!$D$2:$D$200,"&gt;="&amp;V$6,Requests!$F$2:$F$200,"Approved")&gt;0,"A",IF(COUNTIFS(Requests!$A$2:$A$200,$A15,Requests!$C$2:$C$200,"&lt;="&amp;V$6,Requests!$D$2:$D$200,"&gt;="&amp;V$6,Requests!$F$2:$F$200,"Pending")&gt;0,"P","")))</f>
        <v/>
      </c>
      <c r="W15" s="13">
        <f>IF(OR($A15="",W$6=""),"",IF(COUNTIFS(Requests!$A$2:$A$200,$A15,Requests!$C$2:$C$200,"&lt;="&amp;W$6,Requests!$D$2:$D$200,"&gt;="&amp;W$6,Requests!$F$2:$F$200,"Approved")&gt;0,"A",IF(COUNTIFS(Requests!$A$2:$A$200,$A15,Requests!$C$2:$C$200,"&lt;="&amp;W$6,Requests!$D$2:$D$200,"&gt;="&amp;W$6,Requests!$F$2:$F$200,"Pending")&gt;0,"P","")))</f>
        <v/>
      </c>
      <c r="X15" s="13">
        <f>IF(OR($A15="",X$6=""),"",IF(COUNTIFS(Requests!$A$2:$A$200,$A15,Requests!$C$2:$C$200,"&lt;="&amp;X$6,Requests!$D$2:$D$200,"&gt;="&amp;X$6,Requests!$F$2:$F$200,"Approved")&gt;0,"A",IF(COUNTIFS(Requests!$A$2:$A$200,$A15,Requests!$C$2:$C$200,"&lt;="&amp;X$6,Requests!$D$2:$D$200,"&gt;="&amp;X$6,Requests!$F$2:$F$200,"Pending")&gt;0,"P","")))</f>
        <v/>
      </c>
      <c r="Y15" s="13">
        <f>IF(OR($A15="",Y$6=""),"",IF(COUNTIFS(Requests!$A$2:$A$200,$A15,Requests!$C$2:$C$200,"&lt;="&amp;Y$6,Requests!$D$2:$D$200,"&gt;="&amp;Y$6,Requests!$F$2:$F$200,"Approved")&gt;0,"A",IF(COUNTIFS(Requests!$A$2:$A$200,$A15,Requests!$C$2:$C$200,"&lt;="&amp;Y$6,Requests!$D$2:$D$200,"&gt;="&amp;Y$6,Requests!$F$2:$F$200,"Pending")&gt;0,"P","")))</f>
        <v/>
      </c>
      <c r="Z15" s="13">
        <f>IF(OR($A15="",Z$6=""),"",IF(COUNTIFS(Requests!$A$2:$A$200,$A15,Requests!$C$2:$C$200,"&lt;="&amp;Z$6,Requests!$D$2:$D$200,"&gt;="&amp;Z$6,Requests!$F$2:$F$200,"Approved")&gt;0,"A",IF(COUNTIFS(Requests!$A$2:$A$200,$A15,Requests!$C$2:$C$200,"&lt;="&amp;Z$6,Requests!$D$2:$D$200,"&gt;="&amp;Z$6,Requests!$F$2:$F$200,"Pending")&gt;0,"P","")))</f>
        <v/>
      </c>
      <c r="AA15" s="13">
        <f>IF(OR($A15="",AA$6=""),"",IF(COUNTIFS(Requests!$A$2:$A$200,$A15,Requests!$C$2:$C$200,"&lt;="&amp;AA$6,Requests!$D$2:$D$200,"&gt;="&amp;AA$6,Requests!$F$2:$F$200,"Approved")&gt;0,"A",IF(COUNTIFS(Requests!$A$2:$A$200,$A15,Requests!$C$2:$C$200,"&lt;="&amp;AA$6,Requests!$D$2:$D$200,"&gt;="&amp;AA$6,Requests!$F$2:$F$200,"Pending")&gt;0,"P","")))</f>
        <v/>
      </c>
      <c r="AB15" s="13">
        <f>IF(OR($A15="",AB$6=""),"",IF(COUNTIFS(Requests!$A$2:$A$200,$A15,Requests!$C$2:$C$200,"&lt;="&amp;AB$6,Requests!$D$2:$D$200,"&gt;="&amp;AB$6,Requests!$F$2:$F$200,"Approved")&gt;0,"A",IF(COUNTIFS(Requests!$A$2:$A$200,$A15,Requests!$C$2:$C$200,"&lt;="&amp;AB$6,Requests!$D$2:$D$200,"&gt;="&amp;AB$6,Requests!$F$2:$F$200,"Pending")&gt;0,"P","")))</f>
        <v/>
      </c>
      <c r="AC15" s="13">
        <f>IF(OR($A15="",AC$6=""),"",IF(COUNTIFS(Requests!$A$2:$A$200,$A15,Requests!$C$2:$C$200,"&lt;="&amp;AC$6,Requests!$D$2:$D$200,"&gt;="&amp;AC$6,Requests!$F$2:$F$200,"Approved")&gt;0,"A",IF(COUNTIFS(Requests!$A$2:$A$200,$A15,Requests!$C$2:$C$200,"&lt;="&amp;AC$6,Requests!$D$2:$D$200,"&gt;="&amp;AC$6,Requests!$F$2:$F$200,"Pending")&gt;0,"P","")))</f>
        <v/>
      </c>
      <c r="AD15" s="13">
        <f>IF(OR($A15="",AD$6=""),"",IF(COUNTIFS(Requests!$A$2:$A$200,$A15,Requests!$C$2:$C$200,"&lt;="&amp;AD$6,Requests!$D$2:$D$200,"&gt;="&amp;AD$6,Requests!$F$2:$F$200,"Approved")&gt;0,"A",IF(COUNTIFS(Requests!$A$2:$A$200,$A15,Requests!$C$2:$C$200,"&lt;="&amp;AD$6,Requests!$D$2:$D$200,"&gt;="&amp;AD$6,Requests!$F$2:$F$200,"Pending")&gt;0,"P","")))</f>
        <v/>
      </c>
      <c r="AE15" s="13">
        <f>IF(OR($A15="",AE$6=""),"",IF(COUNTIFS(Requests!$A$2:$A$200,$A15,Requests!$C$2:$C$200,"&lt;="&amp;AE$6,Requests!$D$2:$D$200,"&gt;="&amp;AE$6,Requests!$F$2:$F$200,"Approved")&gt;0,"A",IF(COUNTIFS(Requests!$A$2:$A$200,$A15,Requests!$C$2:$C$200,"&lt;="&amp;AE$6,Requests!$D$2:$D$200,"&gt;="&amp;AE$6,Requests!$F$2:$F$200,"Pending")&gt;0,"P","")))</f>
        <v/>
      </c>
      <c r="AF15" s="13">
        <f>IF(OR($A15="",AF$6=""),"",IF(COUNTIFS(Requests!$A$2:$A$200,$A15,Requests!$C$2:$C$200,"&lt;="&amp;AF$6,Requests!$D$2:$D$200,"&gt;="&amp;AF$6,Requests!$F$2:$F$200,"Approved")&gt;0,"A",IF(COUNTIFS(Requests!$A$2:$A$200,$A15,Requests!$C$2:$C$200,"&lt;="&amp;AF$6,Requests!$D$2:$D$200,"&gt;="&amp;AF$6,Requests!$F$2:$F$200,"Pending")&gt;0,"P","")))</f>
        <v/>
      </c>
    </row>
    <row r="16">
      <c r="A16">
        <f>IF(Balances!A19="","",Balances!A19)</f>
        <v/>
      </c>
      <c r="B16" s="13">
        <f>IF(OR($A16="",B$6=""),"",IF(COUNTIFS(Requests!$A$2:$A$200,$A16,Requests!$C$2:$C$200,"&lt;="&amp;B$6,Requests!$D$2:$D$200,"&gt;="&amp;B$6,Requests!$F$2:$F$200,"Approved")&gt;0,"A",IF(COUNTIFS(Requests!$A$2:$A$200,$A16,Requests!$C$2:$C$200,"&lt;="&amp;B$6,Requests!$D$2:$D$200,"&gt;="&amp;B$6,Requests!$F$2:$F$200,"Pending")&gt;0,"P","")))</f>
        <v/>
      </c>
      <c r="C16" s="13">
        <f>IF(OR($A16="",C$6=""),"",IF(COUNTIFS(Requests!$A$2:$A$200,$A16,Requests!$C$2:$C$200,"&lt;="&amp;C$6,Requests!$D$2:$D$200,"&gt;="&amp;C$6,Requests!$F$2:$F$200,"Approved")&gt;0,"A",IF(COUNTIFS(Requests!$A$2:$A$200,$A16,Requests!$C$2:$C$200,"&lt;="&amp;C$6,Requests!$D$2:$D$200,"&gt;="&amp;C$6,Requests!$F$2:$F$200,"Pending")&gt;0,"P","")))</f>
        <v/>
      </c>
      <c r="D16" s="13">
        <f>IF(OR($A16="",D$6=""),"",IF(COUNTIFS(Requests!$A$2:$A$200,$A16,Requests!$C$2:$C$200,"&lt;="&amp;D$6,Requests!$D$2:$D$200,"&gt;="&amp;D$6,Requests!$F$2:$F$200,"Approved")&gt;0,"A",IF(COUNTIFS(Requests!$A$2:$A$200,$A16,Requests!$C$2:$C$200,"&lt;="&amp;D$6,Requests!$D$2:$D$200,"&gt;="&amp;D$6,Requests!$F$2:$F$200,"Pending")&gt;0,"P","")))</f>
        <v/>
      </c>
      <c r="E16" s="13">
        <f>IF(OR($A16="",E$6=""),"",IF(COUNTIFS(Requests!$A$2:$A$200,$A16,Requests!$C$2:$C$200,"&lt;="&amp;E$6,Requests!$D$2:$D$200,"&gt;="&amp;E$6,Requests!$F$2:$F$200,"Approved")&gt;0,"A",IF(COUNTIFS(Requests!$A$2:$A$200,$A16,Requests!$C$2:$C$200,"&lt;="&amp;E$6,Requests!$D$2:$D$200,"&gt;="&amp;E$6,Requests!$F$2:$F$200,"Pending")&gt;0,"P","")))</f>
        <v/>
      </c>
      <c r="F16" s="13">
        <f>IF(OR($A16="",F$6=""),"",IF(COUNTIFS(Requests!$A$2:$A$200,$A16,Requests!$C$2:$C$200,"&lt;="&amp;F$6,Requests!$D$2:$D$200,"&gt;="&amp;F$6,Requests!$F$2:$F$200,"Approved")&gt;0,"A",IF(COUNTIFS(Requests!$A$2:$A$200,$A16,Requests!$C$2:$C$200,"&lt;="&amp;F$6,Requests!$D$2:$D$200,"&gt;="&amp;F$6,Requests!$F$2:$F$200,"Pending")&gt;0,"P","")))</f>
        <v/>
      </c>
      <c r="G16" s="13">
        <f>IF(OR($A16="",G$6=""),"",IF(COUNTIFS(Requests!$A$2:$A$200,$A16,Requests!$C$2:$C$200,"&lt;="&amp;G$6,Requests!$D$2:$D$200,"&gt;="&amp;G$6,Requests!$F$2:$F$200,"Approved")&gt;0,"A",IF(COUNTIFS(Requests!$A$2:$A$200,$A16,Requests!$C$2:$C$200,"&lt;="&amp;G$6,Requests!$D$2:$D$200,"&gt;="&amp;G$6,Requests!$F$2:$F$200,"Pending")&gt;0,"P","")))</f>
        <v/>
      </c>
      <c r="H16" s="13">
        <f>IF(OR($A16="",H$6=""),"",IF(COUNTIFS(Requests!$A$2:$A$200,$A16,Requests!$C$2:$C$200,"&lt;="&amp;H$6,Requests!$D$2:$D$200,"&gt;="&amp;H$6,Requests!$F$2:$F$200,"Approved")&gt;0,"A",IF(COUNTIFS(Requests!$A$2:$A$200,$A16,Requests!$C$2:$C$200,"&lt;="&amp;H$6,Requests!$D$2:$D$200,"&gt;="&amp;H$6,Requests!$F$2:$F$200,"Pending")&gt;0,"P","")))</f>
        <v/>
      </c>
      <c r="I16" s="13">
        <f>IF(OR($A16="",I$6=""),"",IF(COUNTIFS(Requests!$A$2:$A$200,$A16,Requests!$C$2:$C$200,"&lt;="&amp;I$6,Requests!$D$2:$D$200,"&gt;="&amp;I$6,Requests!$F$2:$F$200,"Approved")&gt;0,"A",IF(COUNTIFS(Requests!$A$2:$A$200,$A16,Requests!$C$2:$C$200,"&lt;="&amp;I$6,Requests!$D$2:$D$200,"&gt;="&amp;I$6,Requests!$F$2:$F$200,"Pending")&gt;0,"P","")))</f>
        <v/>
      </c>
      <c r="J16" s="13">
        <f>IF(OR($A16="",J$6=""),"",IF(COUNTIFS(Requests!$A$2:$A$200,$A16,Requests!$C$2:$C$200,"&lt;="&amp;J$6,Requests!$D$2:$D$200,"&gt;="&amp;J$6,Requests!$F$2:$F$200,"Approved")&gt;0,"A",IF(COUNTIFS(Requests!$A$2:$A$200,$A16,Requests!$C$2:$C$200,"&lt;="&amp;J$6,Requests!$D$2:$D$200,"&gt;="&amp;J$6,Requests!$F$2:$F$200,"Pending")&gt;0,"P","")))</f>
        <v/>
      </c>
      <c r="K16" s="13">
        <f>IF(OR($A16="",K$6=""),"",IF(COUNTIFS(Requests!$A$2:$A$200,$A16,Requests!$C$2:$C$200,"&lt;="&amp;K$6,Requests!$D$2:$D$200,"&gt;="&amp;K$6,Requests!$F$2:$F$200,"Approved")&gt;0,"A",IF(COUNTIFS(Requests!$A$2:$A$200,$A16,Requests!$C$2:$C$200,"&lt;="&amp;K$6,Requests!$D$2:$D$200,"&gt;="&amp;K$6,Requests!$F$2:$F$200,"Pending")&gt;0,"P","")))</f>
        <v/>
      </c>
      <c r="L16" s="13">
        <f>IF(OR($A16="",L$6=""),"",IF(COUNTIFS(Requests!$A$2:$A$200,$A16,Requests!$C$2:$C$200,"&lt;="&amp;L$6,Requests!$D$2:$D$200,"&gt;="&amp;L$6,Requests!$F$2:$F$200,"Approved")&gt;0,"A",IF(COUNTIFS(Requests!$A$2:$A$200,$A16,Requests!$C$2:$C$200,"&lt;="&amp;L$6,Requests!$D$2:$D$200,"&gt;="&amp;L$6,Requests!$F$2:$F$200,"Pending")&gt;0,"P","")))</f>
        <v/>
      </c>
      <c r="M16" s="13">
        <f>IF(OR($A16="",M$6=""),"",IF(COUNTIFS(Requests!$A$2:$A$200,$A16,Requests!$C$2:$C$200,"&lt;="&amp;M$6,Requests!$D$2:$D$200,"&gt;="&amp;M$6,Requests!$F$2:$F$200,"Approved")&gt;0,"A",IF(COUNTIFS(Requests!$A$2:$A$200,$A16,Requests!$C$2:$C$200,"&lt;="&amp;M$6,Requests!$D$2:$D$200,"&gt;="&amp;M$6,Requests!$F$2:$F$200,"Pending")&gt;0,"P","")))</f>
        <v/>
      </c>
      <c r="N16" s="13">
        <f>IF(OR($A16="",N$6=""),"",IF(COUNTIFS(Requests!$A$2:$A$200,$A16,Requests!$C$2:$C$200,"&lt;="&amp;N$6,Requests!$D$2:$D$200,"&gt;="&amp;N$6,Requests!$F$2:$F$200,"Approved")&gt;0,"A",IF(COUNTIFS(Requests!$A$2:$A$200,$A16,Requests!$C$2:$C$200,"&lt;="&amp;N$6,Requests!$D$2:$D$200,"&gt;="&amp;N$6,Requests!$F$2:$F$200,"Pending")&gt;0,"P","")))</f>
        <v/>
      </c>
      <c r="O16" s="13">
        <f>IF(OR($A16="",O$6=""),"",IF(COUNTIFS(Requests!$A$2:$A$200,$A16,Requests!$C$2:$C$200,"&lt;="&amp;O$6,Requests!$D$2:$D$200,"&gt;="&amp;O$6,Requests!$F$2:$F$200,"Approved")&gt;0,"A",IF(COUNTIFS(Requests!$A$2:$A$200,$A16,Requests!$C$2:$C$200,"&lt;="&amp;O$6,Requests!$D$2:$D$200,"&gt;="&amp;O$6,Requests!$F$2:$F$200,"Pending")&gt;0,"P","")))</f>
        <v/>
      </c>
      <c r="P16" s="13">
        <f>IF(OR($A16="",P$6=""),"",IF(COUNTIFS(Requests!$A$2:$A$200,$A16,Requests!$C$2:$C$200,"&lt;="&amp;P$6,Requests!$D$2:$D$200,"&gt;="&amp;P$6,Requests!$F$2:$F$200,"Approved")&gt;0,"A",IF(COUNTIFS(Requests!$A$2:$A$200,$A16,Requests!$C$2:$C$200,"&lt;="&amp;P$6,Requests!$D$2:$D$200,"&gt;="&amp;P$6,Requests!$F$2:$F$200,"Pending")&gt;0,"P","")))</f>
        <v/>
      </c>
      <c r="Q16" s="13">
        <f>IF(OR($A16="",Q$6=""),"",IF(COUNTIFS(Requests!$A$2:$A$200,$A16,Requests!$C$2:$C$200,"&lt;="&amp;Q$6,Requests!$D$2:$D$200,"&gt;="&amp;Q$6,Requests!$F$2:$F$200,"Approved")&gt;0,"A",IF(COUNTIFS(Requests!$A$2:$A$200,$A16,Requests!$C$2:$C$200,"&lt;="&amp;Q$6,Requests!$D$2:$D$200,"&gt;="&amp;Q$6,Requests!$F$2:$F$200,"Pending")&gt;0,"P","")))</f>
        <v/>
      </c>
      <c r="R16" s="13">
        <f>IF(OR($A16="",R$6=""),"",IF(COUNTIFS(Requests!$A$2:$A$200,$A16,Requests!$C$2:$C$200,"&lt;="&amp;R$6,Requests!$D$2:$D$200,"&gt;="&amp;R$6,Requests!$F$2:$F$200,"Approved")&gt;0,"A",IF(COUNTIFS(Requests!$A$2:$A$200,$A16,Requests!$C$2:$C$200,"&lt;="&amp;R$6,Requests!$D$2:$D$200,"&gt;="&amp;R$6,Requests!$F$2:$F$200,"Pending")&gt;0,"P","")))</f>
        <v/>
      </c>
      <c r="S16" s="13">
        <f>IF(OR($A16="",S$6=""),"",IF(COUNTIFS(Requests!$A$2:$A$200,$A16,Requests!$C$2:$C$200,"&lt;="&amp;S$6,Requests!$D$2:$D$200,"&gt;="&amp;S$6,Requests!$F$2:$F$200,"Approved")&gt;0,"A",IF(COUNTIFS(Requests!$A$2:$A$200,$A16,Requests!$C$2:$C$200,"&lt;="&amp;S$6,Requests!$D$2:$D$200,"&gt;="&amp;S$6,Requests!$F$2:$F$200,"Pending")&gt;0,"P","")))</f>
        <v/>
      </c>
      <c r="T16" s="13">
        <f>IF(OR($A16="",T$6=""),"",IF(COUNTIFS(Requests!$A$2:$A$200,$A16,Requests!$C$2:$C$200,"&lt;="&amp;T$6,Requests!$D$2:$D$200,"&gt;="&amp;T$6,Requests!$F$2:$F$200,"Approved")&gt;0,"A",IF(COUNTIFS(Requests!$A$2:$A$200,$A16,Requests!$C$2:$C$200,"&lt;="&amp;T$6,Requests!$D$2:$D$200,"&gt;="&amp;T$6,Requests!$F$2:$F$200,"Pending")&gt;0,"P","")))</f>
        <v/>
      </c>
      <c r="U16" s="13">
        <f>IF(OR($A16="",U$6=""),"",IF(COUNTIFS(Requests!$A$2:$A$200,$A16,Requests!$C$2:$C$200,"&lt;="&amp;U$6,Requests!$D$2:$D$200,"&gt;="&amp;U$6,Requests!$F$2:$F$200,"Approved")&gt;0,"A",IF(COUNTIFS(Requests!$A$2:$A$200,$A16,Requests!$C$2:$C$200,"&lt;="&amp;U$6,Requests!$D$2:$D$200,"&gt;="&amp;U$6,Requests!$F$2:$F$200,"Pending")&gt;0,"P","")))</f>
        <v/>
      </c>
      <c r="V16" s="13">
        <f>IF(OR($A16="",V$6=""),"",IF(COUNTIFS(Requests!$A$2:$A$200,$A16,Requests!$C$2:$C$200,"&lt;="&amp;V$6,Requests!$D$2:$D$200,"&gt;="&amp;V$6,Requests!$F$2:$F$200,"Approved")&gt;0,"A",IF(COUNTIFS(Requests!$A$2:$A$200,$A16,Requests!$C$2:$C$200,"&lt;="&amp;V$6,Requests!$D$2:$D$200,"&gt;="&amp;V$6,Requests!$F$2:$F$200,"Pending")&gt;0,"P","")))</f>
        <v/>
      </c>
      <c r="W16" s="13">
        <f>IF(OR($A16="",W$6=""),"",IF(COUNTIFS(Requests!$A$2:$A$200,$A16,Requests!$C$2:$C$200,"&lt;="&amp;W$6,Requests!$D$2:$D$200,"&gt;="&amp;W$6,Requests!$F$2:$F$200,"Approved")&gt;0,"A",IF(COUNTIFS(Requests!$A$2:$A$200,$A16,Requests!$C$2:$C$200,"&lt;="&amp;W$6,Requests!$D$2:$D$200,"&gt;="&amp;W$6,Requests!$F$2:$F$200,"Pending")&gt;0,"P","")))</f>
        <v/>
      </c>
      <c r="X16" s="13">
        <f>IF(OR($A16="",X$6=""),"",IF(COUNTIFS(Requests!$A$2:$A$200,$A16,Requests!$C$2:$C$200,"&lt;="&amp;X$6,Requests!$D$2:$D$200,"&gt;="&amp;X$6,Requests!$F$2:$F$200,"Approved")&gt;0,"A",IF(COUNTIFS(Requests!$A$2:$A$200,$A16,Requests!$C$2:$C$200,"&lt;="&amp;X$6,Requests!$D$2:$D$200,"&gt;="&amp;X$6,Requests!$F$2:$F$200,"Pending")&gt;0,"P","")))</f>
        <v/>
      </c>
      <c r="Y16" s="13">
        <f>IF(OR($A16="",Y$6=""),"",IF(COUNTIFS(Requests!$A$2:$A$200,$A16,Requests!$C$2:$C$200,"&lt;="&amp;Y$6,Requests!$D$2:$D$200,"&gt;="&amp;Y$6,Requests!$F$2:$F$200,"Approved")&gt;0,"A",IF(COUNTIFS(Requests!$A$2:$A$200,$A16,Requests!$C$2:$C$200,"&lt;="&amp;Y$6,Requests!$D$2:$D$200,"&gt;="&amp;Y$6,Requests!$F$2:$F$200,"Pending")&gt;0,"P","")))</f>
        <v/>
      </c>
      <c r="Z16" s="13">
        <f>IF(OR($A16="",Z$6=""),"",IF(COUNTIFS(Requests!$A$2:$A$200,$A16,Requests!$C$2:$C$200,"&lt;="&amp;Z$6,Requests!$D$2:$D$200,"&gt;="&amp;Z$6,Requests!$F$2:$F$200,"Approved")&gt;0,"A",IF(COUNTIFS(Requests!$A$2:$A$200,$A16,Requests!$C$2:$C$200,"&lt;="&amp;Z$6,Requests!$D$2:$D$200,"&gt;="&amp;Z$6,Requests!$F$2:$F$200,"Pending")&gt;0,"P","")))</f>
        <v/>
      </c>
      <c r="AA16" s="13">
        <f>IF(OR($A16="",AA$6=""),"",IF(COUNTIFS(Requests!$A$2:$A$200,$A16,Requests!$C$2:$C$200,"&lt;="&amp;AA$6,Requests!$D$2:$D$200,"&gt;="&amp;AA$6,Requests!$F$2:$F$200,"Approved")&gt;0,"A",IF(COUNTIFS(Requests!$A$2:$A$200,$A16,Requests!$C$2:$C$200,"&lt;="&amp;AA$6,Requests!$D$2:$D$200,"&gt;="&amp;AA$6,Requests!$F$2:$F$200,"Pending")&gt;0,"P","")))</f>
        <v/>
      </c>
      <c r="AB16" s="13">
        <f>IF(OR($A16="",AB$6=""),"",IF(COUNTIFS(Requests!$A$2:$A$200,$A16,Requests!$C$2:$C$200,"&lt;="&amp;AB$6,Requests!$D$2:$D$200,"&gt;="&amp;AB$6,Requests!$F$2:$F$200,"Approved")&gt;0,"A",IF(COUNTIFS(Requests!$A$2:$A$200,$A16,Requests!$C$2:$C$200,"&lt;="&amp;AB$6,Requests!$D$2:$D$200,"&gt;="&amp;AB$6,Requests!$F$2:$F$200,"Pending")&gt;0,"P","")))</f>
        <v/>
      </c>
      <c r="AC16" s="13">
        <f>IF(OR($A16="",AC$6=""),"",IF(COUNTIFS(Requests!$A$2:$A$200,$A16,Requests!$C$2:$C$200,"&lt;="&amp;AC$6,Requests!$D$2:$D$200,"&gt;="&amp;AC$6,Requests!$F$2:$F$200,"Approved")&gt;0,"A",IF(COUNTIFS(Requests!$A$2:$A$200,$A16,Requests!$C$2:$C$200,"&lt;="&amp;AC$6,Requests!$D$2:$D$200,"&gt;="&amp;AC$6,Requests!$F$2:$F$200,"Pending")&gt;0,"P","")))</f>
        <v/>
      </c>
      <c r="AD16" s="13">
        <f>IF(OR($A16="",AD$6=""),"",IF(COUNTIFS(Requests!$A$2:$A$200,$A16,Requests!$C$2:$C$200,"&lt;="&amp;AD$6,Requests!$D$2:$D$200,"&gt;="&amp;AD$6,Requests!$F$2:$F$200,"Approved")&gt;0,"A",IF(COUNTIFS(Requests!$A$2:$A$200,$A16,Requests!$C$2:$C$200,"&lt;="&amp;AD$6,Requests!$D$2:$D$200,"&gt;="&amp;AD$6,Requests!$F$2:$F$200,"Pending")&gt;0,"P","")))</f>
        <v/>
      </c>
      <c r="AE16" s="13">
        <f>IF(OR($A16="",AE$6=""),"",IF(COUNTIFS(Requests!$A$2:$A$200,$A16,Requests!$C$2:$C$200,"&lt;="&amp;AE$6,Requests!$D$2:$D$200,"&gt;="&amp;AE$6,Requests!$F$2:$F$200,"Approved")&gt;0,"A",IF(COUNTIFS(Requests!$A$2:$A$200,$A16,Requests!$C$2:$C$200,"&lt;="&amp;AE$6,Requests!$D$2:$D$200,"&gt;="&amp;AE$6,Requests!$F$2:$F$200,"Pending")&gt;0,"P","")))</f>
        <v/>
      </c>
      <c r="AF16" s="13">
        <f>IF(OR($A16="",AF$6=""),"",IF(COUNTIFS(Requests!$A$2:$A$200,$A16,Requests!$C$2:$C$200,"&lt;="&amp;AF$6,Requests!$D$2:$D$200,"&gt;="&amp;AF$6,Requests!$F$2:$F$200,"Approved")&gt;0,"A",IF(COUNTIFS(Requests!$A$2:$A$200,$A16,Requests!$C$2:$C$200,"&lt;="&amp;AF$6,Requests!$D$2:$D$200,"&gt;="&amp;AF$6,Requests!$F$2:$F$200,"Pending")&gt;0,"P","")))</f>
        <v/>
      </c>
    </row>
    <row r="17">
      <c r="A17">
        <f>IF(Balances!A20="","",Balances!A20)</f>
        <v/>
      </c>
      <c r="B17" s="13">
        <f>IF(OR($A17="",B$6=""),"",IF(COUNTIFS(Requests!$A$2:$A$200,$A17,Requests!$C$2:$C$200,"&lt;="&amp;B$6,Requests!$D$2:$D$200,"&gt;="&amp;B$6,Requests!$F$2:$F$200,"Approved")&gt;0,"A",IF(COUNTIFS(Requests!$A$2:$A$200,$A17,Requests!$C$2:$C$200,"&lt;="&amp;B$6,Requests!$D$2:$D$200,"&gt;="&amp;B$6,Requests!$F$2:$F$200,"Pending")&gt;0,"P","")))</f>
        <v/>
      </c>
      <c r="C17" s="13">
        <f>IF(OR($A17="",C$6=""),"",IF(COUNTIFS(Requests!$A$2:$A$200,$A17,Requests!$C$2:$C$200,"&lt;="&amp;C$6,Requests!$D$2:$D$200,"&gt;="&amp;C$6,Requests!$F$2:$F$200,"Approved")&gt;0,"A",IF(COUNTIFS(Requests!$A$2:$A$200,$A17,Requests!$C$2:$C$200,"&lt;="&amp;C$6,Requests!$D$2:$D$200,"&gt;="&amp;C$6,Requests!$F$2:$F$200,"Pending")&gt;0,"P","")))</f>
        <v/>
      </c>
      <c r="D17" s="13">
        <f>IF(OR($A17="",D$6=""),"",IF(COUNTIFS(Requests!$A$2:$A$200,$A17,Requests!$C$2:$C$200,"&lt;="&amp;D$6,Requests!$D$2:$D$200,"&gt;="&amp;D$6,Requests!$F$2:$F$200,"Approved")&gt;0,"A",IF(COUNTIFS(Requests!$A$2:$A$200,$A17,Requests!$C$2:$C$200,"&lt;="&amp;D$6,Requests!$D$2:$D$200,"&gt;="&amp;D$6,Requests!$F$2:$F$200,"Pending")&gt;0,"P","")))</f>
        <v/>
      </c>
      <c r="E17" s="13">
        <f>IF(OR($A17="",E$6=""),"",IF(COUNTIFS(Requests!$A$2:$A$200,$A17,Requests!$C$2:$C$200,"&lt;="&amp;E$6,Requests!$D$2:$D$200,"&gt;="&amp;E$6,Requests!$F$2:$F$200,"Approved")&gt;0,"A",IF(COUNTIFS(Requests!$A$2:$A$200,$A17,Requests!$C$2:$C$200,"&lt;="&amp;E$6,Requests!$D$2:$D$200,"&gt;="&amp;E$6,Requests!$F$2:$F$200,"Pending")&gt;0,"P","")))</f>
        <v/>
      </c>
      <c r="F17" s="13">
        <f>IF(OR($A17="",F$6=""),"",IF(COUNTIFS(Requests!$A$2:$A$200,$A17,Requests!$C$2:$C$200,"&lt;="&amp;F$6,Requests!$D$2:$D$200,"&gt;="&amp;F$6,Requests!$F$2:$F$200,"Approved")&gt;0,"A",IF(COUNTIFS(Requests!$A$2:$A$200,$A17,Requests!$C$2:$C$200,"&lt;="&amp;F$6,Requests!$D$2:$D$200,"&gt;="&amp;F$6,Requests!$F$2:$F$200,"Pending")&gt;0,"P","")))</f>
        <v/>
      </c>
      <c r="G17" s="13">
        <f>IF(OR($A17="",G$6=""),"",IF(COUNTIFS(Requests!$A$2:$A$200,$A17,Requests!$C$2:$C$200,"&lt;="&amp;G$6,Requests!$D$2:$D$200,"&gt;="&amp;G$6,Requests!$F$2:$F$200,"Approved")&gt;0,"A",IF(COUNTIFS(Requests!$A$2:$A$200,$A17,Requests!$C$2:$C$200,"&lt;="&amp;G$6,Requests!$D$2:$D$200,"&gt;="&amp;G$6,Requests!$F$2:$F$200,"Pending")&gt;0,"P","")))</f>
        <v/>
      </c>
      <c r="H17" s="13">
        <f>IF(OR($A17="",H$6=""),"",IF(COUNTIFS(Requests!$A$2:$A$200,$A17,Requests!$C$2:$C$200,"&lt;="&amp;H$6,Requests!$D$2:$D$200,"&gt;="&amp;H$6,Requests!$F$2:$F$200,"Approved")&gt;0,"A",IF(COUNTIFS(Requests!$A$2:$A$200,$A17,Requests!$C$2:$C$200,"&lt;="&amp;H$6,Requests!$D$2:$D$200,"&gt;="&amp;H$6,Requests!$F$2:$F$200,"Pending")&gt;0,"P","")))</f>
        <v/>
      </c>
      <c r="I17" s="13">
        <f>IF(OR($A17="",I$6=""),"",IF(COUNTIFS(Requests!$A$2:$A$200,$A17,Requests!$C$2:$C$200,"&lt;="&amp;I$6,Requests!$D$2:$D$200,"&gt;="&amp;I$6,Requests!$F$2:$F$200,"Approved")&gt;0,"A",IF(COUNTIFS(Requests!$A$2:$A$200,$A17,Requests!$C$2:$C$200,"&lt;="&amp;I$6,Requests!$D$2:$D$200,"&gt;="&amp;I$6,Requests!$F$2:$F$200,"Pending")&gt;0,"P","")))</f>
        <v/>
      </c>
      <c r="J17" s="13">
        <f>IF(OR($A17="",J$6=""),"",IF(COUNTIFS(Requests!$A$2:$A$200,$A17,Requests!$C$2:$C$200,"&lt;="&amp;J$6,Requests!$D$2:$D$200,"&gt;="&amp;J$6,Requests!$F$2:$F$200,"Approved")&gt;0,"A",IF(COUNTIFS(Requests!$A$2:$A$200,$A17,Requests!$C$2:$C$200,"&lt;="&amp;J$6,Requests!$D$2:$D$200,"&gt;="&amp;J$6,Requests!$F$2:$F$200,"Pending")&gt;0,"P","")))</f>
        <v/>
      </c>
      <c r="K17" s="13">
        <f>IF(OR($A17="",K$6=""),"",IF(COUNTIFS(Requests!$A$2:$A$200,$A17,Requests!$C$2:$C$200,"&lt;="&amp;K$6,Requests!$D$2:$D$200,"&gt;="&amp;K$6,Requests!$F$2:$F$200,"Approved")&gt;0,"A",IF(COUNTIFS(Requests!$A$2:$A$200,$A17,Requests!$C$2:$C$200,"&lt;="&amp;K$6,Requests!$D$2:$D$200,"&gt;="&amp;K$6,Requests!$F$2:$F$200,"Pending")&gt;0,"P","")))</f>
        <v/>
      </c>
      <c r="L17" s="13">
        <f>IF(OR($A17="",L$6=""),"",IF(COUNTIFS(Requests!$A$2:$A$200,$A17,Requests!$C$2:$C$200,"&lt;="&amp;L$6,Requests!$D$2:$D$200,"&gt;="&amp;L$6,Requests!$F$2:$F$200,"Approved")&gt;0,"A",IF(COUNTIFS(Requests!$A$2:$A$200,$A17,Requests!$C$2:$C$200,"&lt;="&amp;L$6,Requests!$D$2:$D$200,"&gt;="&amp;L$6,Requests!$F$2:$F$200,"Pending")&gt;0,"P","")))</f>
        <v/>
      </c>
      <c r="M17" s="13">
        <f>IF(OR($A17="",M$6=""),"",IF(COUNTIFS(Requests!$A$2:$A$200,$A17,Requests!$C$2:$C$200,"&lt;="&amp;M$6,Requests!$D$2:$D$200,"&gt;="&amp;M$6,Requests!$F$2:$F$200,"Approved")&gt;0,"A",IF(COUNTIFS(Requests!$A$2:$A$200,$A17,Requests!$C$2:$C$200,"&lt;="&amp;M$6,Requests!$D$2:$D$200,"&gt;="&amp;M$6,Requests!$F$2:$F$200,"Pending")&gt;0,"P","")))</f>
        <v/>
      </c>
      <c r="N17" s="13">
        <f>IF(OR($A17="",N$6=""),"",IF(COUNTIFS(Requests!$A$2:$A$200,$A17,Requests!$C$2:$C$200,"&lt;="&amp;N$6,Requests!$D$2:$D$200,"&gt;="&amp;N$6,Requests!$F$2:$F$200,"Approved")&gt;0,"A",IF(COUNTIFS(Requests!$A$2:$A$200,$A17,Requests!$C$2:$C$200,"&lt;="&amp;N$6,Requests!$D$2:$D$200,"&gt;="&amp;N$6,Requests!$F$2:$F$200,"Pending")&gt;0,"P","")))</f>
        <v/>
      </c>
      <c r="O17" s="13">
        <f>IF(OR($A17="",O$6=""),"",IF(COUNTIFS(Requests!$A$2:$A$200,$A17,Requests!$C$2:$C$200,"&lt;="&amp;O$6,Requests!$D$2:$D$200,"&gt;="&amp;O$6,Requests!$F$2:$F$200,"Approved")&gt;0,"A",IF(COUNTIFS(Requests!$A$2:$A$200,$A17,Requests!$C$2:$C$200,"&lt;="&amp;O$6,Requests!$D$2:$D$200,"&gt;="&amp;O$6,Requests!$F$2:$F$200,"Pending")&gt;0,"P","")))</f>
        <v/>
      </c>
      <c r="P17" s="13">
        <f>IF(OR($A17="",P$6=""),"",IF(COUNTIFS(Requests!$A$2:$A$200,$A17,Requests!$C$2:$C$200,"&lt;="&amp;P$6,Requests!$D$2:$D$200,"&gt;="&amp;P$6,Requests!$F$2:$F$200,"Approved")&gt;0,"A",IF(COUNTIFS(Requests!$A$2:$A$200,$A17,Requests!$C$2:$C$200,"&lt;="&amp;P$6,Requests!$D$2:$D$200,"&gt;="&amp;P$6,Requests!$F$2:$F$200,"Pending")&gt;0,"P","")))</f>
        <v/>
      </c>
      <c r="Q17" s="13">
        <f>IF(OR($A17="",Q$6=""),"",IF(COUNTIFS(Requests!$A$2:$A$200,$A17,Requests!$C$2:$C$200,"&lt;="&amp;Q$6,Requests!$D$2:$D$200,"&gt;="&amp;Q$6,Requests!$F$2:$F$200,"Approved")&gt;0,"A",IF(COUNTIFS(Requests!$A$2:$A$200,$A17,Requests!$C$2:$C$200,"&lt;="&amp;Q$6,Requests!$D$2:$D$200,"&gt;="&amp;Q$6,Requests!$F$2:$F$200,"Pending")&gt;0,"P","")))</f>
        <v/>
      </c>
      <c r="R17" s="13">
        <f>IF(OR($A17="",R$6=""),"",IF(COUNTIFS(Requests!$A$2:$A$200,$A17,Requests!$C$2:$C$200,"&lt;="&amp;R$6,Requests!$D$2:$D$200,"&gt;="&amp;R$6,Requests!$F$2:$F$200,"Approved")&gt;0,"A",IF(COUNTIFS(Requests!$A$2:$A$200,$A17,Requests!$C$2:$C$200,"&lt;="&amp;R$6,Requests!$D$2:$D$200,"&gt;="&amp;R$6,Requests!$F$2:$F$200,"Pending")&gt;0,"P","")))</f>
        <v/>
      </c>
      <c r="S17" s="13">
        <f>IF(OR($A17="",S$6=""),"",IF(COUNTIFS(Requests!$A$2:$A$200,$A17,Requests!$C$2:$C$200,"&lt;="&amp;S$6,Requests!$D$2:$D$200,"&gt;="&amp;S$6,Requests!$F$2:$F$200,"Approved")&gt;0,"A",IF(COUNTIFS(Requests!$A$2:$A$200,$A17,Requests!$C$2:$C$200,"&lt;="&amp;S$6,Requests!$D$2:$D$200,"&gt;="&amp;S$6,Requests!$F$2:$F$200,"Pending")&gt;0,"P","")))</f>
        <v/>
      </c>
      <c r="T17" s="13">
        <f>IF(OR($A17="",T$6=""),"",IF(COUNTIFS(Requests!$A$2:$A$200,$A17,Requests!$C$2:$C$200,"&lt;="&amp;T$6,Requests!$D$2:$D$200,"&gt;="&amp;T$6,Requests!$F$2:$F$200,"Approved")&gt;0,"A",IF(COUNTIFS(Requests!$A$2:$A$200,$A17,Requests!$C$2:$C$200,"&lt;="&amp;T$6,Requests!$D$2:$D$200,"&gt;="&amp;T$6,Requests!$F$2:$F$200,"Pending")&gt;0,"P","")))</f>
        <v/>
      </c>
      <c r="U17" s="13">
        <f>IF(OR($A17="",U$6=""),"",IF(COUNTIFS(Requests!$A$2:$A$200,$A17,Requests!$C$2:$C$200,"&lt;="&amp;U$6,Requests!$D$2:$D$200,"&gt;="&amp;U$6,Requests!$F$2:$F$200,"Approved")&gt;0,"A",IF(COUNTIFS(Requests!$A$2:$A$200,$A17,Requests!$C$2:$C$200,"&lt;="&amp;U$6,Requests!$D$2:$D$200,"&gt;="&amp;U$6,Requests!$F$2:$F$200,"Pending")&gt;0,"P","")))</f>
        <v/>
      </c>
      <c r="V17" s="13">
        <f>IF(OR($A17="",V$6=""),"",IF(COUNTIFS(Requests!$A$2:$A$200,$A17,Requests!$C$2:$C$200,"&lt;="&amp;V$6,Requests!$D$2:$D$200,"&gt;="&amp;V$6,Requests!$F$2:$F$200,"Approved")&gt;0,"A",IF(COUNTIFS(Requests!$A$2:$A$200,$A17,Requests!$C$2:$C$200,"&lt;="&amp;V$6,Requests!$D$2:$D$200,"&gt;="&amp;V$6,Requests!$F$2:$F$200,"Pending")&gt;0,"P","")))</f>
        <v/>
      </c>
      <c r="W17" s="13">
        <f>IF(OR($A17="",W$6=""),"",IF(COUNTIFS(Requests!$A$2:$A$200,$A17,Requests!$C$2:$C$200,"&lt;="&amp;W$6,Requests!$D$2:$D$200,"&gt;="&amp;W$6,Requests!$F$2:$F$200,"Approved")&gt;0,"A",IF(COUNTIFS(Requests!$A$2:$A$200,$A17,Requests!$C$2:$C$200,"&lt;="&amp;W$6,Requests!$D$2:$D$200,"&gt;="&amp;W$6,Requests!$F$2:$F$200,"Pending")&gt;0,"P","")))</f>
        <v/>
      </c>
      <c r="X17" s="13">
        <f>IF(OR($A17="",X$6=""),"",IF(COUNTIFS(Requests!$A$2:$A$200,$A17,Requests!$C$2:$C$200,"&lt;="&amp;X$6,Requests!$D$2:$D$200,"&gt;="&amp;X$6,Requests!$F$2:$F$200,"Approved")&gt;0,"A",IF(COUNTIFS(Requests!$A$2:$A$200,$A17,Requests!$C$2:$C$200,"&lt;="&amp;X$6,Requests!$D$2:$D$200,"&gt;="&amp;X$6,Requests!$F$2:$F$200,"Pending")&gt;0,"P","")))</f>
        <v/>
      </c>
      <c r="Y17" s="13">
        <f>IF(OR($A17="",Y$6=""),"",IF(COUNTIFS(Requests!$A$2:$A$200,$A17,Requests!$C$2:$C$200,"&lt;="&amp;Y$6,Requests!$D$2:$D$200,"&gt;="&amp;Y$6,Requests!$F$2:$F$200,"Approved")&gt;0,"A",IF(COUNTIFS(Requests!$A$2:$A$200,$A17,Requests!$C$2:$C$200,"&lt;="&amp;Y$6,Requests!$D$2:$D$200,"&gt;="&amp;Y$6,Requests!$F$2:$F$200,"Pending")&gt;0,"P","")))</f>
        <v/>
      </c>
      <c r="Z17" s="13">
        <f>IF(OR($A17="",Z$6=""),"",IF(COUNTIFS(Requests!$A$2:$A$200,$A17,Requests!$C$2:$C$200,"&lt;="&amp;Z$6,Requests!$D$2:$D$200,"&gt;="&amp;Z$6,Requests!$F$2:$F$200,"Approved")&gt;0,"A",IF(COUNTIFS(Requests!$A$2:$A$200,$A17,Requests!$C$2:$C$200,"&lt;="&amp;Z$6,Requests!$D$2:$D$200,"&gt;="&amp;Z$6,Requests!$F$2:$F$200,"Pending")&gt;0,"P","")))</f>
        <v/>
      </c>
      <c r="AA17" s="13">
        <f>IF(OR($A17="",AA$6=""),"",IF(COUNTIFS(Requests!$A$2:$A$200,$A17,Requests!$C$2:$C$200,"&lt;="&amp;AA$6,Requests!$D$2:$D$200,"&gt;="&amp;AA$6,Requests!$F$2:$F$200,"Approved")&gt;0,"A",IF(COUNTIFS(Requests!$A$2:$A$200,$A17,Requests!$C$2:$C$200,"&lt;="&amp;AA$6,Requests!$D$2:$D$200,"&gt;="&amp;AA$6,Requests!$F$2:$F$200,"Pending")&gt;0,"P","")))</f>
        <v/>
      </c>
      <c r="AB17" s="13">
        <f>IF(OR($A17="",AB$6=""),"",IF(COUNTIFS(Requests!$A$2:$A$200,$A17,Requests!$C$2:$C$200,"&lt;="&amp;AB$6,Requests!$D$2:$D$200,"&gt;="&amp;AB$6,Requests!$F$2:$F$200,"Approved")&gt;0,"A",IF(COUNTIFS(Requests!$A$2:$A$200,$A17,Requests!$C$2:$C$200,"&lt;="&amp;AB$6,Requests!$D$2:$D$200,"&gt;="&amp;AB$6,Requests!$F$2:$F$200,"Pending")&gt;0,"P","")))</f>
        <v/>
      </c>
      <c r="AC17" s="13">
        <f>IF(OR($A17="",AC$6=""),"",IF(COUNTIFS(Requests!$A$2:$A$200,$A17,Requests!$C$2:$C$200,"&lt;="&amp;AC$6,Requests!$D$2:$D$200,"&gt;="&amp;AC$6,Requests!$F$2:$F$200,"Approved")&gt;0,"A",IF(COUNTIFS(Requests!$A$2:$A$200,$A17,Requests!$C$2:$C$200,"&lt;="&amp;AC$6,Requests!$D$2:$D$200,"&gt;="&amp;AC$6,Requests!$F$2:$F$200,"Pending")&gt;0,"P","")))</f>
        <v/>
      </c>
      <c r="AD17" s="13">
        <f>IF(OR($A17="",AD$6=""),"",IF(COUNTIFS(Requests!$A$2:$A$200,$A17,Requests!$C$2:$C$200,"&lt;="&amp;AD$6,Requests!$D$2:$D$200,"&gt;="&amp;AD$6,Requests!$F$2:$F$200,"Approved")&gt;0,"A",IF(COUNTIFS(Requests!$A$2:$A$200,$A17,Requests!$C$2:$C$200,"&lt;="&amp;AD$6,Requests!$D$2:$D$200,"&gt;="&amp;AD$6,Requests!$F$2:$F$200,"Pending")&gt;0,"P","")))</f>
        <v/>
      </c>
      <c r="AE17" s="13">
        <f>IF(OR($A17="",AE$6=""),"",IF(COUNTIFS(Requests!$A$2:$A$200,$A17,Requests!$C$2:$C$200,"&lt;="&amp;AE$6,Requests!$D$2:$D$200,"&gt;="&amp;AE$6,Requests!$F$2:$F$200,"Approved")&gt;0,"A",IF(COUNTIFS(Requests!$A$2:$A$200,$A17,Requests!$C$2:$C$200,"&lt;="&amp;AE$6,Requests!$D$2:$D$200,"&gt;="&amp;AE$6,Requests!$F$2:$F$200,"Pending")&gt;0,"P","")))</f>
        <v/>
      </c>
      <c r="AF17" s="13">
        <f>IF(OR($A17="",AF$6=""),"",IF(COUNTIFS(Requests!$A$2:$A$200,$A17,Requests!$C$2:$C$200,"&lt;="&amp;AF$6,Requests!$D$2:$D$200,"&gt;="&amp;AF$6,Requests!$F$2:$F$200,"Approved")&gt;0,"A",IF(COUNTIFS(Requests!$A$2:$A$200,$A17,Requests!$C$2:$C$200,"&lt;="&amp;AF$6,Requests!$D$2:$D$200,"&gt;="&amp;AF$6,Requests!$F$2:$F$200,"Pending")&gt;0,"P","")))</f>
        <v/>
      </c>
    </row>
    <row r="18">
      <c r="A18">
        <f>IF(Balances!A21="","",Balances!A21)</f>
        <v/>
      </c>
      <c r="B18" s="13">
        <f>IF(OR($A18="",B$6=""),"",IF(COUNTIFS(Requests!$A$2:$A$200,$A18,Requests!$C$2:$C$200,"&lt;="&amp;B$6,Requests!$D$2:$D$200,"&gt;="&amp;B$6,Requests!$F$2:$F$200,"Approved")&gt;0,"A",IF(COUNTIFS(Requests!$A$2:$A$200,$A18,Requests!$C$2:$C$200,"&lt;="&amp;B$6,Requests!$D$2:$D$200,"&gt;="&amp;B$6,Requests!$F$2:$F$200,"Pending")&gt;0,"P","")))</f>
        <v/>
      </c>
      <c r="C18" s="13">
        <f>IF(OR($A18="",C$6=""),"",IF(COUNTIFS(Requests!$A$2:$A$200,$A18,Requests!$C$2:$C$200,"&lt;="&amp;C$6,Requests!$D$2:$D$200,"&gt;="&amp;C$6,Requests!$F$2:$F$200,"Approved")&gt;0,"A",IF(COUNTIFS(Requests!$A$2:$A$200,$A18,Requests!$C$2:$C$200,"&lt;="&amp;C$6,Requests!$D$2:$D$200,"&gt;="&amp;C$6,Requests!$F$2:$F$200,"Pending")&gt;0,"P","")))</f>
        <v/>
      </c>
      <c r="D18" s="13">
        <f>IF(OR($A18="",D$6=""),"",IF(COUNTIFS(Requests!$A$2:$A$200,$A18,Requests!$C$2:$C$200,"&lt;="&amp;D$6,Requests!$D$2:$D$200,"&gt;="&amp;D$6,Requests!$F$2:$F$200,"Approved")&gt;0,"A",IF(COUNTIFS(Requests!$A$2:$A$200,$A18,Requests!$C$2:$C$200,"&lt;="&amp;D$6,Requests!$D$2:$D$200,"&gt;="&amp;D$6,Requests!$F$2:$F$200,"Pending")&gt;0,"P","")))</f>
        <v/>
      </c>
      <c r="E18" s="13">
        <f>IF(OR($A18="",E$6=""),"",IF(COUNTIFS(Requests!$A$2:$A$200,$A18,Requests!$C$2:$C$200,"&lt;="&amp;E$6,Requests!$D$2:$D$200,"&gt;="&amp;E$6,Requests!$F$2:$F$200,"Approved")&gt;0,"A",IF(COUNTIFS(Requests!$A$2:$A$200,$A18,Requests!$C$2:$C$200,"&lt;="&amp;E$6,Requests!$D$2:$D$200,"&gt;="&amp;E$6,Requests!$F$2:$F$200,"Pending")&gt;0,"P","")))</f>
        <v/>
      </c>
      <c r="F18" s="13">
        <f>IF(OR($A18="",F$6=""),"",IF(COUNTIFS(Requests!$A$2:$A$200,$A18,Requests!$C$2:$C$200,"&lt;="&amp;F$6,Requests!$D$2:$D$200,"&gt;="&amp;F$6,Requests!$F$2:$F$200,"Approved")&gt;0,"A",IF(COUNTIFS(Requests!$A$2:$A$200,$A18,Requests!$C$2:$C$200,"&lt;="&amp;F$6,Requests!$D$2:$D$200,"&gt;="&amp;F$6,Requests!$F$2:$F$200,"Pending")&gt;0,"P","")))</f>
        <v/>
      </c>
      <c r="G18" s="13">
        <f>IF(OR($A18="",G$6=""),"",IF(COUNTIFS(Requests!$A$2:$A$200,$A18,Requests!$C$2:$C$200,"&lt;="&amp;G$6,Requests!$D$2:$D$200,"&gt;="&amp;G$6,Requests!$F$2:$F$200,"Approved")&gt;0,"A",IF(COUNTIFS(Requests!$A$2:$A$200,$A18,Requests!$C$2:$C$200,"&lt;="&amp;G$6,Requests!$D$2:$D$200,"&gt;="&amp;G$6,Requests!$F$2:$F$200,"Pending")&gt;0,"P","")))</f>
        <v/>
      </c>
      <c r="H18" s="13">
        <f>IF(OR($A18="",H$6=""),"",IF(COUNTIFS(Requests!$A$2:$A$200,$A18,Requests!$C$2:$C$200,"&lt;="&amp;H$6,Requests!$D$2:$D$200,"&gt;="&amp;H$6,Requests!$F$2:$F$200,"Approved")&gt;0,"A",IF(COUNTIFS(Requests!$A$2:$A$200,$A18,Requests!$C$2:$C$200,"&lt;="&amp;H$6,Requests!$D$2:$D$200,"&gt;="&amp;H$6,Requests!$F$2:$F$200,"Pending")&gt;0,"P","")))</f>
        <v/>
      </c>
      <c r="I18" s="13">
        <f>IF(OR($A18="",I$6=""),"",IF(COUNTIFS(Requests!$A$2:$A$200,$A18,Requests!$C$2:$C$200,"&lt;="&amp;I$6,Requests!$D$2:$D$200,"&gt;="&amp;I$6,Requests!$F$2:$F$200,"Approved")&gt;0,"A",IF(COUNTIFS(Requests!$A$2:$A$200,$A18,Requests!$C$2:$C$200,"&lt;="&amp;I$6,Requests!$D$2:$D$200,"&gt;="&amp;I$6,Requests!$F$2:$F$200,"Pending")&gt;0,"P","")))</f>
        <v/>
      </c>
      <c r="J18" s="13">
        <f>IF(OR($A18="",J$6=""),"",IF(COUNTIFS(Requests!$A$2:$A$200,$A18,Requests!$C$2:$C$200,"&lt;="&amp;J$6,Requests!$D$2:$D$200,"&gt;="&amp;J$6,Requests!$F$2:$F$200,"Approved")&gt;0,"A",IF(COUNTIFS(Requests!$A$2:$A$200,$A18,Requests!$C$2:$C$200,"&lt;="&amp;J$6,Requests!$D$2:$D$200,"&gt;="&amp;J$6,Requests!$F$2:$F$200,"Pending")&gt;0,"P","")))</f>
        <v/>
      </c>
      <c r="K18" s="13">
        <f>IF(OR($A18="",K$6=""),"",IF(COUNTIFS(Requests!$A$2:$A$200,$A18,Requests!$C$2:$C$200,"&lt;="&amp;K$6,Requests!$D$2:$D$200,"&gt;="&amp;K$6,Requests!$F$2:$F$200,"Approved")&gt;0,"A",IF(COUNTIFS(Requests!$A$2:$A$200,$A18,Requests!$C$2:$C$200,"&lt;="&amp;K$6,Requests!$D$2:$D$200,"&gt;="&amp;K$6,Requests!$F$2:$F$200,"Pending")&gt;0,"P","")))</f>
        <v/>
      </c>
      <c r="L18" s="13">
        <f>IF(OR($A18="",L$6=""),"",IF(COUNTIFS(Requests!$A$2:$A$200,$A18,Requests!$C$2:$C$200,"&lt;="&amp;L$6,Requests!$D$2:$D$200,"&gt;="&amp;L$6,Requests!$F$2:$F$200,"Approved")&gt;0,"A",IF(COUNTIFS(Requests!$A$2:$A$200,$A18,Requests!$C$2:$C$200,"&lt;="&amp;L$6,Requests!$D$2:$D$200,"&gt;="&amp;L$6,Requests!$F$2:$F$200,"Pending")&gt;0,"P","")))</f>
        <v/>
      </c>
      <c r="M18" s="13">
        <f>IF(OR($A18="",M$6=""),"",IF(COUNTIFS(Requests!$A$2:$A$200,$A18,Requests!$C$2:$C$200,"&lt;="&amp;M$6,Requests!$D$2:$D$200,"&gt;="&amp;M$6,Requests!$F$2:$F$200,"Approved")&gt;0,"A",IF(COUNTIFS(Requests!$A$2:$A$200,$A18,Requests!$C$2:$C$200,"&lt;="&amp;M$6,Requests!$D$2:$D$200,"&gt;="&amp;M$6,Requests!$F$2:$F$200,"Pending")&gt;0,"P","")))</f>
        <v/>
      </c>
      <c r="N18" s="13">
        <f>IF(OR($A18="",N$6=""),"",IF(COUNTIFS(Requests!$A$2:$A$200,$A18,Requests!$C$2:$C$200,"&lt;="&amp;N$6,Requests!$D$2:$D$200,"&gt;="&amp;N$6,Requests!$F$2:$F$200,"Approved")&gt;0,"A",IF(COUNTIFS(Requests!$A$2:$A$200,$A18,Requests!$C$2:$C$200,"&lt;="&amp;N$6,Requests!$D$2:$D$200,"&gt;="&amp;N$6,Requests!$F$2:$F$200,"Pending")&gt;0,"P","")))</f>
        <v/>
      </c>
      <c r="O18" s="13">
        <f>IF(OR($A18="",O$6=""),"",IF(COUNTIFS(Requests!$A$2:$A$200,$A18,Requests!$C$2:$C$200,"&lt;="&amp;O$6,Requests!$D$2:$D$200,"&gt;="&amp;O$6,Requests!$F$2:$F$200,"Approved")&gt;0,"A",IF(COUNTIFS(Requests!$A$2:$A$200,$A18,Requests!$C$2:$C$200,"&lt;="&amp;O$6,Requests!$D$2:$D$200,"&gt;="&amp;O$6,Requests!$F$2:$F$200,"Pending")&gt;0,"P","")))</f>
        <v/>
      </c>
      <c r="P18" s="13">
        <f>IF(OR($A18="",P$6=""),"",IF(COUNTIFS(Requests!$A$2:$A$200,$A18,Requests!$C$2:$C$200,"&lt;="&amp;P$6,Requests!$D$2:$D$200,"&gt;="&amp;P$6,Requests!$F$2:$F$200,"Approved")&gt;0,"A",IF(COUNTIFS(Requests!$A$2:$A$200,$A18,Requests!$C$2:$C$200,"&lt;="&amp;P$6,Requests!$D$2:$D$200,"&gt;="&amp;P$6,Requests!$F$2:$F$200,"Pending")&gt;0,"P","")))</f>
        <v/>
      </c>
      <c r="Q18" s="13">
        <f>IF(OR($A18="",Q$6=""),"",IF(COUNTIFS(Requests!$A$2:$A$200,$A18,Requests!$C$2:$C$200,"&lt;="&amp;Q$6,Requests!$D$2:$D$200,"&gt;="&amp;Q$6,Requests!$F$2:$F$200,"Approved")&gt;0,"A",IF(COUNTIFS(Requests!$A$2:$A$200,$A18,Requests!$C$2:$C$200,"&lt;="&amp;Q$6,Requests!$D$2:$D$200,"&gt;="&amp;Q$6,Requests!$F$2:$F$200,"Pending")&gt;0,"P","")))</f>
        <v/>
      </c>
      <c r="R18" s="13">
        <f>IF(OR($A18="",R$6=""),"",IF(COUNTIFS(Requests!$A$2:$A$200,$A18,Requests!$C$2:$C$200,"&lt;="&amp;R$6,Requests!$D$2:$D$200,"&gt;="&amp;R$6,Requests!$F$2:$F$200,"Approved")&gt;0,"A",IF(COUNTIFS(Requests!$A$2:$A$200,$A18,Requests!$C$2:$C$200,"&lt;="&amp;R$6,Requests!$D$2:$D$200,"&gt;="&amp;R$6,Requests!$F$2:$F$200,"Pending")&gt;0,"P","")))</f>
        <v/>
      </c>
      <c r="S18" s="13">
        <f>IF(OR($A18="",S$6=""),"",IF(COUNTIFS(Requests!$A$2:$A$200,$A18,Requests!$C$2:$C$200,"&lt;="&amp;S$6,Requests!$D$2:$D$200,"&gt;="&amp;S$6,Requests!$F$2:$F$200,"Approved")&gt;0,"A",IF(COUNTIFS(Requests!$A$2:$A$200,$A18,Requests!$C$2:$C$200,"&lt;="&amp;S$6,Requests!$D$2:$D$200,"&gt;="&amp;S$6,Requests!$F$2:$F$200,"Pending")&gt;0,"P","")))</f>
        <v/>
      </c>
      <c r="T18" s="13">
        <f>IF(OR($A18="",T$6=""),"",IF(COUNTIFS(Requests!$A$2:$A$200,$A18,Requests!$C$2:$C$200,"&lt;="&amp;T$6,Requests!$D$2:$D$200,"&gt;="&amp;T$6,Requests!$F$2:$F$200,"Approved")&gt;0,"A",IF(COUNTIFS(Requests!$A$2:$A$200,$A18,Requests!$C$2:$C$200,"&lt;="&amp;T$6,Requests!$D$2:$D$200,"&gt;="&amp;T$6,Requests!$F$2:$F$200,"Pending")&gt;0,"P","")))</f>
        <v/>
      </c>
      <c r="U18" s="13">
        <f>IF(OR($A18="",U$6=""),"",IF(COUNTIFS(Requests!$A$2:$A$200,$A18,Requests!$C$2:$C$200,"&lt;="&amp;U$6,Requests!$D$2:$D$200,"&gt;="&amp;U$6,Requests!$F$2:$F$200,"Approved")&gt;0,"A",IF(COUNTIFS(Requests!$A$2:$A$200,$A18,Requests!$C$2:$C$200,"&lt;="&amp;U$6,Requests!$D$2:$D$200,"&gt;="&amp;U$6,Requests!$F$2:$F$200,"Pending")&gt;0,"P","")))</f>
        <v/>
      </c>
      <c r="V18" s="13">
        <f>IF(OR($A18="",V$6=""),"",IF(COUNTIFS(Requests!$A$2:$A$200,$A18,Requests!$C$2:$C$200,"&lt;="&amp;V$6,Requests!$D$2:$D$200,"&gt;="&amp;V$6,Requests!$F$2:$F$200,"Approved")&gt;0,"A",IF(COUNTIFS(Requests!$A$2:$A$200,$A18,Requests!$C$2:$C$200,"&lt;="&amp;V$6,Requests!$D$2:$D$200,"&gt;="&amp;V$6,Requests!$F$2:$F$200,"Pending")&gt;0,"P","")))</f>
        <v/>
      </c>
      <c r="W18" s="13">
        <f>IF(OR($A18="",W$6=""),"",IF(COUNTIFS(Requests!$A$2:$A$200,$A18,Requests!$C$2:$C$200,"&lt;="&amp;W$6,Requests!$D$2:$D$200,"&gt;="&amp;W$6,Requests!$F$2:$F$200,"Approved")&gt;0,"A",IF(COUNTIFS(Requests!$A$2:$A$200,$A18,Requests!$C$2:$C$200,"&lt;="&amp;W$6,Requests!$D$2:$D$200,"&gt;="&amp;W$6,Requests!$F$2:$F$200,"Pending")&gt;0,"P","")))</f>
        <v/>
      </c>
      <c r="X18" s="13">
        <f>IF(OR($A18="",X$6=""),"",IF(COUNTIFS(Requests!$A$2:$A$200,$A18,Requests!$C$2:$C$200,"&lt;="&amp;X$6,Requests!$D$2:$D$200,"&gt;="&amp;X$6,Requests!$F$2:$F$200,"Approved")&gt;0,"A",IF(COUNTIFS(Requests!$A$2:$A$200,$A18,Requests!$C$2:$C$200,"&lt;="&amp;X$6,Requests!$D$2:$D$200,"&gt;="&amp;X$6,Requests!$F$2:$F$200,"Pending")&gt;0,"P","")))</f>
        <v/>
      </c>
      <c r="Y18" s="13">
        <f>IF(OR($A18="",Y$6=""),"",IF(COUNTIFS(Requests!$A$2:$A$200,$A18,Requests!$C$2:$C$200,"&lt;="&amp;Y$6,Requests!$D$2:$D$200,"&gt;="&amp;Y$6,Requests!$F$2:$F$200,"Approved")&gt;0,"A",IF(COUNTIFS(Requests!$A$2:$A$200,$A18,Requests!$C$2:$C$200,"&lt;="&amp;Y$6,Requests!$D$2:$D$200,"&gt;="&amp;Y$6,Requests!$F$2:$F$200,"Pending")&gt;0,"P","")))</f>
        <v/>
      </c>
      <c r="Z18" s="13">
        <f>IF(OR($A18="",Z$6=""),"",IF(COUNTIFS(Requests!$A$2:$A$200,$A18,Requests!$C$2:$C$200,"&lt;="&amp;Z$6,Requests!$D$2:$D$200,"&gt;="&amp;Z$6,Requests!$F$2:$F$200,"Approved")&gt;0,"A",IF(COUNTIFS(Requests!$A$2:$A$200,$A18,Requests!$C$2:$C$200,"&lt;="&amp;Z$6,Requests!$D$2:$D$200,"&gt;="&amp;Z$6,Requests!$F$2:$F$200,"Pending")&gt;0,"P","")))</f>
        <v/>
      </c>
      <c r="AA18" s="13">
        <f>IF(OR($A18="",AA$6=""),"",IF(COUNTIFS(Requests!$A$2:$A$200,$A18,Requests!$C$2:$C$200,"&lt;="&amp;AA$6,Requests!$D$2:$D$200,"&gt;="&amp;AA$6,Requests!$F$2:$F$200,"Approved")&gt;0,"A",IF(COUNTIFS(Requests!$A$2:$A$200,$A18,Requests!$C$2:$C$200,"&lt;="&amp;AA$6,Requests!$D$2:$D$200,"&gt;="&amp;AA$6,Requests!$F$2:$F$200,"Pending")&gt;0,"P","")))</f>
        <v/>
      </c>
      <c r="AB18" s="13">
        <f>IF(OR($A18="",AB$6=""),"",IF(COUNTIFS(Requests!$A$2:$A$200,$A18,Requests!$C$2:$C$200,"&lt;="&amp;AB$6,Requests!$D$2:$D$200,"&gt;="&amp;AB$6,Requests!$F$2:$F$200,"Approved")&gt;0,"A",IF(COUNTIFS(Requests!$A$2:$A$200,$A18,Requests!$C$2:$C$200,"&lt;="&amp;AB$6,Requests!$D$2:$D$200,"&gt;="&amp;AB$6,Requests!$F$2:$F$200,"Pending")&gt;0,"P","")))</f>
        <v/>
      </c>
      <c r="AC18" s="13">
        <f>IF(OR($A18="",AC$6=""),"",IF(COUNTIFS(Requests!$A$2:$A$200,$A18,Requests!$C$2:$C$200,"&lt;="&amp;AC$6,Requests!$D$2:$D$200,"&gt;="&amp;AC$6,Requests!$F$2:$F$200,"Approved")&gt;0,"A",IF(COUNTIFS(Requests!$A$2:$A$200,$A18,Requests!$C$2:$C$200,"&lt;="&amp;AC$6,Requests!$D$2:$D$200,"&gt;="&amp;AC$6,Requests!$F$2:$F$200,"Pending")&gt;0,"P","")))</f>
        <v/>
      </c>
      <c r="AD18" s="13">
        <f>IF(OR($A18="",AD$6=""),"",IF(COUNTIFS(Requests!$A$2:$A$200,$A18,Requests!$C$2:$C$200,"&lt;="&amp;AD$6,Requests!$D$2:$D$200,"&gt;="&amp;AD$6,Requests!$F$2:$F$200,"Approved")&gt;0,"A",IF(COUNTIFS(Requests!$A$2:$A$200,$A18,Requests!$C$2:$C$200,"&lt;="&amp;AD$6,Requests!$D$2:$D$200,"&gt;="&amp;AD$6,Requests!$F$2:$F$200,"Pending")&gt;0,"P","")))</f>
        <v/>
      </c>
      <c r="AE18" s="13">
        <f>IF(OR($A18="",AE$6=""),"",IF(COUNTIFS(Requests!$A$2:$A$200,$A18,Requests!$C$2:$C$200,"&lt;="&amp;AE$6,Requests!$D$2:$D$200,"&gt;="&amp;AE$6,Requests!$F$2:$F$200,"Approved")&gt;0,"A",IF(COUNTIFS(Requests!$A$2:$A$200,$A18,Requests!$C$2:$C$200,"&lt;="&amp;AE$6,Requests!$D$2:$D$200,"&gt;="&amp;AE$6,Requests!$F$2:$F$200,"Pending")&gt;0,"P","")))</f>
        <v/>
      </c>
      <c r="AF18" s="13">
        <f>IF(OR($A18="",AF$6=""),"",IF(COUNTIFS(Requests!$A$2:$A$200,$A18,Requests!$C$2:$C$200,"&lt;="&amp;AF$6,Requests!$D$2:$D$200,"&gt;="&amp;AF$6,Requests!$F$2:$F$200,"Approved")&gt;0,"A",IF(COUNTIFS(Requests!$A$2:$A$200,$A18,Requests!$C$2:$C$200,"&lt;="&amp;AF$6,Requests!$D$2:$D$200,"&gt;="&amp;AF$6,Requests!$F$2:$F$200,"Pending")&gt;0,"P","")))</f>
        <v/>
      </c>
    </row>
    <row r="19">
      <c r="A19">
        <f>IF(Balances!A22="","",Balances!A22)</f>
        <v/>
      </c>
      <c r="B19" s="13">
        <f>IF(OR($A19="",B$6=""),"",IF(COUNTIFS(Requests!$A$2:$A$200,$A19,Requests!$C$2:$C$200,"&lt;="&amp;B$6,Requests!$D$2:$D$200,"&gt;="&amp;B$6,Requests!$F$2:$F$200,"Approved")&gt;0,"A",IF(COUNTIFS(Requests!$A$2:$A$200,$A19,Requests!$C$2:$C$200,"&lt;="&amp;B$6,Requests!$D$2:$D$200,"&gt;="&amp;B$6,Requests!$F$2:$F$200,"Pending")&gt;0,"P","")))</f>
        <v/>
      </c>
      <c r="C19" s="13">
        <f>IF(OR($A19="",C$6=""),"",IF(COUNTIFS(Requests!$A$2:$A$200,$A19,Requests!$C$2:$C$200,"&lt;="&amp;C$6,Requests!$D$2:$D$200,"&gt;="&amp;C$6,Requests!$F$2:$F$200,"Approved")&gt;0,"A",IF(COUNTIFS(Requests!$A$2:$A$200,$A19,Requests!$C$2:$C$200,"&lt;="&amp;C$6,Requests!$D$2:$D$200,"&gt;="&amp;C$6,Requests!$F$2:$F$200,"Pending")&gt;0,"P","")))</f>
        <v/>
      </c>
      <c r="D19" s="13">
        <f>IF(OR($A19="",D$6=""),"",IF(COUNTIFS(Requests!$A$2:$A$200,$A19,Requests!$C$2:$C$200,"&lt;="&amp;D$6,Requests!$D$2:$D$200,"&gt;="&amp;D$6,Requests!$F$2:$F$200,"Approved")&gt;0,"A",IF(COUNTIFS(Requests!$A$2:$A$200,$A19,Requests!$C$2:$C$200,"&lt;="&amp;D$6,Requests!$D$2:$D$200,"&gt;="&amp;D$6,Requests!$F$2:$F$200,"Pending")&gt;0,"P","")))</f>
        <v/>
      </c>
      <c r="E19" s="13">
        <f>IF(OR($A19="",E$6=""),"",IF(COUNTIFS(Requests!$A$2:$A$200,$A19,Requests!$C$2:$C$200,"&lt;="&amp;E$6,Requests!$D$2:$D$200,"&gt;="&amp;E$6,Requests!$F$2:$F$200,"Approved")&gt;0,"A",IF(COUNTIFS(Requests!$A$2:$A$200,$A19,Requests!$C$2:$C$200,"&lt;="&amp;E$6,Requests!$D$2:$D$200,"&gt;="&amp;E$6,Requests!$F$2:$F$200,"Pending")&gt;0,"P","")))</f>
        <v/>
      </c>
      <c r="F19" s="13">
        <f>IF(OR($A19="",F$6=""),"",IF(COUNTIFS(Requests!$A$2:$A$200,$A19,Requests!$C$2:$C$200,"&lt;="&amp;F$6,Requests!$D$2:$D$200,"&gt;="&amp;F$6,Requests!$F$2:$F$200,"Approved")&gt;0,"A",IF(COUNTIFS(Requests!$A$2:$A$200,$A19,Requests!$C$2:$C$200,"&lt;="&amp;F$6,Requests!$D$2:$D$200,"&gt;="&amp;F$6,Requests!$F$2:$F$200,"Pending")&gt;0,"P","")))</f>
        <v/>
      </c>
      <c r="G19" s="13">
        <f>IF(OR($A19="",G$6=""),"",IF(COUNTIFS(Requests!$A$2:$A$200,$A19,Requests!$C$2:$C$200,"&lt;="&amp;G$6,Requests!$D$2:$D$200,"&gt;="&amp;G$6,Requests!$F$2:$F$200,"Approved")&gt;0,"A",IF(COUNTIFS(Requests!$A$2:$A$200,$A19,Requests!$C$2:$C$200,"&lt;="&amp;G$6,Requests!$D$2:$D$200,"&gt;="&amp;G$6,Requests!$F$2:$F$200,"Pending")&gt;0,"P","")))</f>
        <v/>
      </c>
      <c r="H19" s="13">
        <f>IF(OR($A19="",H$6=""),"",IF(COUNTIFS(Requests!$A$2:$A$200,$A19,Requests!$C$2:$C$200,"&lt;="&amp;H$6,Requests!$D$2:$D$200,"&gt;="&amp;H$6,Requests!$F$2:$F$200,"Approved")&gt;0,"A",IF(COUNTIFS(Requests!$A$2:$A$200,$A19,Requests!$C$2:$C$200,"&lt;="&amp;H$6,Requests!$D$2:$D$200,"&gt;="&amp;H$6,Requests!$F$2:$F$200,"Pending")&gt;0,"P","")))</f>
        <v/>
      </c>
      <c r="I19" s="13">
        <f>IF(OR($A19="",I$6=""),"",IF(COUNTIFS(Requests!$A$2:$A$200,$A19,Requests!$C$2:$C$200,"&lt;="&amp;I$6,Requests!$D$2:$D$200,"&gt;="&amp;I$6,Requests!$F$2:$F$200,"Approved")&gt;0,"A",IF(COUNTIFS(Requests!$A$2:$A$200,$A19,Requests!$C$2:$C$200,"&lt;="&amp;I$6,Requests!$D$2:$D$200,"&gt;="&amp;I$6,Requests!$F$2:$F$200,"Pending")&gt;0,"P","")))</f>
        <v/>
      </c>
      <c r="J19" s="13">
        <f>IF(OR($A19="",J$6=""),"",IF(COUNTIFS(Requests!$A$2:$A$200,$A19,Requests!$C$2:$C$200,"&lt;="&amp;J$6,Requests!$D$2:$D$200,"&gt;="&amp;J$6,Requests!$F$2:$F$200,"Approved")&gt;0,"A",IF(COUNTIFS(Requests!$A$2:$A$200,$A19,Requests!$C$2:$C$200,"&lt;="&amp;J$6,Requests!$D$2:$D$200,"&gt;="&amp;J$6,Requests!$F$2:$F$200,"Pending")&gt;0,"P","")))</f>
        <v/>
      </c>
      <c r="K19" s="13">
        <f>IF(OR($A19="",K$6=""),"",IF(COUNTIFS(Requests!$A$2:$A$200,$A19,Requests!$C$2:$C$200,"&lt;="&amp;K$6,Requests!$D$2:$D$200,"&gt;="&amp;K$6,Requests!$F$2:$F$200,"Approved")&gt;0,"A",IF(COUNTIFS(Requests!$A$2:$A$200,$A19,Requests!$C$2:$C$200,"&lt;="&amp;K$6,Requests!$D$2:$D$200,"&gt;="&amp;K$6,Requests!$F$2:$F$200,"Pending")&gt;0,"P","")))</f>
        <v/>
      </c>
      <c r="L19" s="13">
        <f>IF(OR($A19="",L$6=""),"",IF(COUNTIFS(Requests!$A$2:$A$200,$A19,Requests!$C$2:$C$200,"&lt;="&amp;L$6,Requests!$D$2:$D$200,"&gt;="&amp;L$6,Requests!$F$2:$F$200,"Approved")&gt;0,"A",IF(COUNTIFS(Requests!$A$2:$A$200,$A19,Requests!$C$2:$C$200,"&lt;="&amp;L$6,Requests!$D$2:$D$200,"&gt;="&amp;L$6,Requests!$F$2:$F$200,"Pending")&gt;0,"P","")))</f>
        <v/>
      </c>
      <c r="M19" s="13">
        <f>IF(OR($A19="",M$6=""),"",IF(COUNTIFS(Requests!$A$2:$A$200,$A19,Requests!$C$2:$C$200,"&lt;="&amp;M$6,Requests!$D$2:$D$200,"&gt;="&amp;M$6,Requests!$F$2:$F$200,"Approved")&gt;0,"A",IF(COUNTIFS(Requests!$A$2:$A$200,$A19,Requests!$C$2:$C$200,"&lt;="&amp;M$6,Requests!$D$2:$D$200,"&gt;="&amp;M$6,Requests!$F$2:$F$200,"Pending")&gt;0,"P","")))</f>
        <v/>
      </c>
      <c r="N19" s="13">
        <f>IF(OR($A19="",N$6=""),"",IF(COUNTIFS(Requests!$A$2:$A$200,$A19,Requests!$C$2:$C$200,"&lt;="&amp;N$6,Requests!$D$2:$D$200,"&gt;="&amp;N$6,Requests!$F$2:$F$200,"Approved")&gt;0,"A",IF(COUNTIFS(Requests!$A$2:$A$200,$A19,Requests!$C$2:$C$200,"&lt;="&amp;N$6,Requests!$D$2:$D$200,"&gt;="&amp;N$6,Requests!$F$2:$F$200,"Pending")&gt;0,"P","")))</f>
        <v/>
      </c>
      <c r="O19" s="13">
        <f>IF(OR($A19="",O$6=""),"",IF(COUNTIFS(Requests!$A$2:$A$200,$A19,Requests!$C$2:$C$200,"&lt;="&amp;O$6,Requests!$D$2:$D$200,"&gt;="&amp;O$6,Requests!$F$2:$F$200,"Approved")&gt;0,"A",IF(COUNTIFS(Requests!$A$2:$A$200,$A19,Requests!$C$2:$C$200,"&lt;="&amp;O$6,Requests!$D$2:$D$200,"&gt;="&amp;O$6,Requests!$F$2:$F$200,"Pending")&gt;0,"P","")))</f>
        <v/>
      </c>
      <c r="P19" s="13">
        <f>IF(OR($A19="",P$6=""),"",IF(COUNTIFS(Requests!$A$2:$A$200,$A19,Requests!$C$2:$C$200,"&lt;="&amp;P$6,Requests!$D$2:$D$200,"&gt;="&amp;P$6,Requests!$F$2:$F$200,"Approved")&gt;0,"A",IF(COUNTIFS(Requests!$A$2:$A$200,$A19,Requests!$C$2:$C$200,"&lt;="&amp;P$6,Requests!$D$2:$D$200,"&gt;="&amp;P$6,Requests!$F$2:$F$200,"Pending")&gt;0,"P","")))</f>
        <v/>
      </c>
      <c r="Q19" s="13">
        <f>IF(OR($A19="",Q$6=""),"",IF(COUNTIFS(Requests!$A$2:$A$200,$A19,Requests!$C$2:$C$200,"&lt;="&amp;Q$6,Requests!$D$2:$D$200,"&gt;="&amp;Q$6,Requests!$F$2:$F$200,"Approved")&gt;0,"A",IF(COUNTIFS(Requests!$A$2:$A$200,$A19,Requests!$C$2:$C$200,"&lt;="&amp;Q$6,Requests!$D$2:$D$200,"&gt;="&amp;Q$6,Requests!$F$2:$F$200,"Pending")&gt;0,"P","")))</f>
        <v/>
      </c>
      <c r="R19" s="13">
        <f>IF(OR($A19="",R$6=""),"",IF(COUNTIFS(Requests!$A$2:$A$200,$A19,Requests!$C$2:$C$200,"&lt;="&amp;R$6,Requests!$D$2:$D$200,"&gt;="&amp;R$6,Requests!$F$2:$F$200,"Approved")&gt;0,"A",IF(COUNTIFS(Requests!$A$2:$A$200,$A19,Requests!$C$2:$C$200,"&lt;="&amp;R$6,Requests!$D$2:$D$200,"&gt;="&amp;R$6,Requests!$F$2:$F$200,"Pending")&gt;0,"P","")))</f>
        <v/>
      </c>
      <c r="S19" s="13">
        <f>IF(OR($A19="",S$6=""),"",IF(COUNTIFS(Requests!$A$2:$A$200,$A19,Requests!$C$2:$C$200,"&lt;="&amp;S$6,Requests!$D$2:$D$200,"&gt;="&amp;S$6,Requests!$F$2:$F$200,"Approved")&gt;0,"A",IF(COUNTIFS(Requests!$A$2:$A$200,$A19,Requests!$C$2:$C$200,"&lt;="&amp;S$6,Requests!$D$2:$D$200,"&gt;="&amp;S$6,Requests!$F$2:$F$200,"Pending")&gt;0,"P","")))</f>
        <v/>
      </c>
      <c r="T19" s="13">
        <f>IF(OR($A19="",T$6=""),"",IF(COUNTIFS(Requests!$A$2:$A$200,$A19,Requests!$C$2:$C$200,"&lt;="&amp;T$6,Requests!$D$2:$D$200,"&gt;="&amp;T$6,Requests!$F$2:$F$200,"Approved")&gt;0,"A",IF(COUNTIFS(Requests!$A$2:$A$200,$A19,Requests!$C$2:$C$200,"&lt;="&amp;T$6,Requests!$D$2:$D$200,"&gt;="&amp;T$6,Requests!$F$2:$F$200,"Pending")&gt;0,"P","")))</f>
        <v/>
      </c>
      <c r="U19" s="13">
        <f>IF(OR($A19="",U$6=""),"",IF(COUNTIFS(Requests!$A$2:$A$200,$A19,Requests!$C$2:$C$200,"&lt;="&amp;U$6,Requests!$D$2:$D$200,"&gt;="&amp;U$6,Requests!$F$2:$F$200,"Approved")&gt;0,"A",IF(COUNTIFS(Requests!$A$2:$A$200,$A19,Requests!$C$2:$C$200,"&lt;="&amp;U$6,Requests!$D$2:$D$200,"&gt;="&amp;U$6,Requests!$F$2:$F$200,"Pending")&gt;0,"P","")))</f>
        <v/>
      </c>
      <c r="V19" s="13">
        <f>IF(OR($A19="",V$6=""),"",IF(COUNTIFS(Requests!$A$2:$A$200,$A19,Requests!$C$2:$C$200,"&lt;="&amp;V$6,Requests!$D$2:$D$200,"&gt;="&amp;V$6,Requests!$F$2:$F$200,"Approved")&gt;0,"A",IF(COUNTIFS(Requests!$A$2:$A$200,$A19,Requests!$C$2:$C$200,"&lt;="&amp;V$6,Requests!$D$2:$D$200,"&gt;="&amp;V$6,Requests!$F$2:$F$200,"Pending")&gt;0,"P","")))</f>
        <v/>
      </c>
      <c r="W19" s="13">
        <f>IF(OR($A19="",W$6=""),"",IF(COUNTIFS(Requests!$A$2:$A$200,$A19,Requests!$C$2:$C$200,"&lt;="&amp;W$6,Requests!$D$2:$D$200,"&gt;="&amp;W$6,Requests!$F$2:$F$200,"Approved")&gt;0,"A",IF(COUNTIFS(Requests!$A$2:$A$200,$A19,Requests!$C$2:$C$200,"&lt;="&amp;W$6,Requests!$D$2:$D$200,"&gt;="&amp;W$6,Requests!$F$2:$F$200,"Pending")&gt;0,"P","")))</f>
        <v/>
      </c>
      <c r="X19" s="13">
        <f>IF(OR($A19="",X$6=""),"",IF(COUNTIFS(Requests!$A$2:$A$200,$A19,Requests!$C$2:$C$200,"&lt;="&amp;X$6,Requests!$D$2:$D$200,"&gt;="&amp;X$6,Requests!$F$2:$F$200,"Approved")&gt;0,"A",IF(COUNTIFS(Requests!$A$2:$A$200,$A19,Requests!$C$2:$C$200,"&lt;="&amp;X$6,Requests!$D$2:$D$200,"&gt;="&amp;X$6,Requests!$F$2:$F$200,"Pending")&gt;0,"P","")))</f>
        <v/>
      </c>
      <c r="Y19" s="13">
        <f>IF(OR($A19="",Y$6=""),"",IF(COUNTIFS(Requests!$A$2:$A$200,$A19,Requests!$C$2:$C$200,"&lt;="&amp;Y$6,Requests!$D$2:$D$200,"&gt;="&amp;Y$6,Requests!$F$2:$F$200,"Approved")&gt;0,"A",IF(COUNTIFS(Requests!$A$2:$A$200,$A19,Requests!$C$2:$C$200,"&lt;="&amp;Y$6,Requests!$D$2:$D$200,"&gt;="&amp;Y$6,Requests!$F$2:$F$200,"Pending")&gt;0,"P","")))</f>
        <v/>
      </c>
      <c r="Z19" s="13">
        <f>IF(OR($A19="",Z$6=""),"",IF(COUNTIFS(Requests!$A$2:$A$200,$A19,Requests!$C$2:$C$200,"&lt;="&amp;Z$6,Requests!$D$2:$D$200,"&gt;="&amp;Z$6,Requests!$F$2:$F$200,"Approved")&gt;0,"A",IF(COUNTIFS(Requests!$A$2:$A$200,$A19,Requests!$C$2:$C$200,"&lt;="&amp;Z$6,Requests!$D$2:$D$200,"&gt;="&amp;Z$6,Requests!$F$2:$F$200,"Pending")&gt;0,"P","")))</f>
        <v/>
      </c>
      <c r="AA19" s="13">
        <f>IF(OR($A19="",AA$6=""),"",IF(COUNTIFS(Requests!$A$2:$A$200,$A19,Requests!$C$2:$C$200,"&lt;="&amp;AA$6,Requests!$D$2:$D$200,"&gt;="&amp;AA$6,Requests!$F$2:$F$200,"Approved")&gt;0,"A",IF(COUNTIFS(Requests!$A$2:$A$200,$A19,Requests!$C$2:$C$200,"&lt;="&amp;AA$6,Requests!$D$2:$D$200,"&gt;="&amp;AA$6,Requests!$F$2:$F$200,"Pending")&gt;0,"P","")))</f>
        <v/>
      </c>
      <c r="AB19" s="13">
        <f>IF(OR($A19="",AB$6=""),"",IF(COUNTIFS(Requests!$A$2:$A$200,$A19,Requests!$C$2:$C$200,"&lt;="&amp;AB$6,Requests!$D$2:$D$200,"&gt;="&amp;AB$6,Requests!$F$2:$F$200,"Approved")&gt;0,"A",IF(COUNTIFS(Requests!$A$2:$A$200,$A19,Requests!$C$2:$C$200,"&lt;="&amp;AB$6,Requests!$D$2:$D$200,"&gt;="&amp;AB$6,Requests!$F$2:$F$200,"Pending")&gt;0,"P","")))</f>
        <v/>
      </c>
      <c r="AC19" s="13">
        <f>IF(OR($A19="",AC$6=""),"",IF(COUNTIFS(Requests!$A$2:$A$200,$A19,Requests!$C$2:$C$200,"&lt;="&amp;AC$6,Requests!$D$2:$D$200,"&gt;="&amp;AC$6,Requests!$F$2:$F$200,"Approved")&gt;0,"A",IF(COUNTIFS(Requests!$A$2:$A$200,$A19,Requests!$C$2:$C$200,"&lt;="&amp;AC$6,Requests!$D$2:$D$200,"&gt;="&amp;AC$6,Requests!$F$2:$F$200,"Pending")&gt;0,"P","")))</f>
        <v/>
      </c>
      <c r="AD19" s="13">
        <f>IF(OR($A19="",AD$6=""),"",IF(COUNTIFS(Requests!$A$2:$A$200,$A19,Requests!$C$2:$C$200,"&lt;="&amp;AD$6,Requests!$D$2:$D$200,"&gt;="&amp;AD$6,Requests!$F$2:$F$200,"Approved")&gt;0,"A",IF(COUNTIFS(Requests!$A$2:$A$200,$A19,Requests!$C$2:$C$200,"&lt;="&amp;AD$6,Requests!$D$2:$D$200,"&gt;="&amp;AD$6,Requests!$F$2:$F$200,"Pending")&gt;0,"P","")))</f>
        <v/>
      </c>
      <c r="AE19" s="13">
        <f>IF(OR($A19="",AE$6=""),"",IF(COUNTIFS(Requests!$A$2:$A$200,$A19,Requests!$C$2:$C$200,"&lt;="&amp;AE$6,Requests!$D$2:$D$200,"&gt;="&amp;AE$6,Requests!$F$2:$F$200,"Approved")&gt;0,"A",IF(COUNTIFS(Requests!$A$2:$A$200,$A19,Requests!$C$2:$C$200,"&lt;="&amp;AE$6,Requests!$D$2:$D$200,"&gt;="&amp;AE$6,Requests!$F$2:$F$200,"Pending")&gt;0,"P","")))</f>
        <v/>
      </c>
      <c r="AF19" s="13">
        <f>IF(OR($A19="",AF$6=""),"",IF(COUNTIFS(Requests!$A$2:$A$200,$A19,Requests!$C$2:$C$200,"&lt;="&amp;AF$6,Requests!$D$2:$D$200,"&gt;="&amp;AF$6,Requests!$F$2:$F$200,"Approved")&gt;0,"A",IF(COUNTIFS(Requests!$A$2:$A$200,$A19,Requests!$C$2:$C$200,"&lt;="&amp;AF$6,Requests!$D$2:$D$200,"&gt;="&amp;AF$6,Requests!$F$2:$F$200,"Pending")&gt;0,"P","")))</f>
        <v/>
      </c>
    </row>
    <row r="20">
      <c r="A20">
        <f>IF(Balances!A23="","",Balances!A23)</f>
        <v/>
      </c>
      <c r="B20" s="13">
        <f>IF(OR($A20="",B$6=""),"",IF(COUNTIFS(Requests!$A$2:$A$200,$A20,Requests!$C$2:$C$200,"&lt;="&amp;B$6,Requests!$D$2:$D$200,"&gt;="&amp;B$6,Requests!$F$2:$F$200,"Approved")&gt;0,"A",IF(COUNTIFS(Requests!$A$2:$A$200,$A20,Requests!$C$2:$C$200,"&lt;="&amp;B$6,Requests!$D$2:$D$200,"&gt;="&amp;B$6,Requests!$F$2:$F$200,"Pending")&gt;0,"P","")))</f>
        <v/>
      </c>
      <c r="C20" s="13">
        <f>IF(OR($A20="",C$6=""),"",IF(COUNTIFS(Requests!$A$2:$A$200,$A20,Requests!$C$2:$C$200,"&lt;="&amp;C$6,Requests!$D$2:$D$200,"&gt;="&amp;C$6,Requests!$F$2:$F$200,"Approved")&gt;0,"A",IF(COUNTIFS(Requests!$A$2:$A$200,$A20,Requests!$C$2:$C$200,"&lt;="&amp;C$6,Requests!$D$2:$D$200,"&gt;="&amp;C$6,Requests!$F$2:$F$200,"Pending")&gt;0,"P","")))</f>
        <v/>
      </c>
      <c r="D20" s="13">
        <f>IF(OR($A20="",D$6=""),"",IF(COUNTIFS(Requests!$A$2:$A$200,$A20,Requests!$C$2:$C$200,"&lt;="&amp;D$6,Requests!$D$2:$D$200,"&gt;="&amp;D$6,Requests!$F$2:$F$200,"Approved")&gt;0,"A",IF(COUNTIFS(Requests!$A$2:$A$200,$A20,Requests!$C$2:$C$200,"&lt;="&amp;D$6,Requests!$D$2:$D$200,"&gt;="&amp;D$6,Requests!$F$2:$F$200,"Pending")&gt;0,"P","")))</f>
        <v/>
      </c>
      <c r="E20" s="13">
        <f>IF(OR($A20="",E$6=""),"",IF(COUNTIFS(Requests!$A$2:$A$200,$A20,Requests!$C$2:$C$200,"&lt;="&amp;E$6,Requests!$D$2:$D$200,"&gt;="&amp;E$6,Requests!$F$2:$F$200,"Approved")&gt;0,"A",IF(COUNTIFS(Requests!$A$2:$A$200,$A20,Requests!$C$2:$C$200,"&lt;="&amp;E$6,Requests!$D$2:$D$200,"&gt;="&amp;E$6,Requests!$F$2:$F$200,"Pending")&gt;0,"P","")))</f>
        <v/>
      </c>
      <c r="F20" s="13">
        <f>IF(OR($A20="",F$6=""),"",IF(COUNTIFS(Requests!$A$2:$A$200,$A20,Requests!$C$2:$C$200,"&lt;="&amp;F$6,Requests!$D$2:$D$200,"&gt;="&amp;F$6,Requests!$F$2:$F$200,"Approved")&gt;0,"A",IF(COUNTIFS(Requests!$A$2:$A$200,$A20,Requests!$C$2:$C$200,"&lt;="&amp;F$6,Requests!$D$2:$D$200,"&gt;="&amp;F$6,Requests!$F$2:$F$200,"Pending")&gt;0,"P","")))</f>
        <v/>
      </c>
      <c r="G20" s="13">
        <f>IF(OR($A20="",G$6=""),"",IF(COUNTIFS(Requests!$A$2:$A$200,$A20,Requests!$C$2:$C$200,"&lt;="&amp;G$6,Requests!$D$2:$D$200,"&gt;="&amp;G$6,Requests!$F$2:$F$200,"Approved")&gt;0,"A",IF(COUNTIFS(Requests!$A$2:$A$200,$A20,Requests!$C$2:$C$200,"&lt;="&amp;G$6,Requests!$D$2:$D$200,"&gt;="&amp;G$6,Requests!$F$2:$F$200,"Pending")&gt;0,"P","")))</f>
        <v/>
      </c>
      <c r="H20" s="13">
        <f>IF(OR($A20="",H$6=""),"",IF(COUNTIFS(Requests!$A$2:$A$200,$A20,Requests!$C$2:$C$200,"&lt;="&amp;H$6,Requests!$D$2:$D$200,"&gt;="&amp;H$6,Requests!$F$2:$F$200,"Approved")&gt;0,"A",IF(COUNTIFS(Requests!$A$2:$A$200,$A20,Requests!$C$2:$C$200,"&lt;="&amp;H$6,Requests!$D$2:$D$200,"&gt;="&amp;H$6,Requests!$F$2:$F$200,"Pending")&gt;0,"P","")))</f>
        <v/>
      </c>
      <c r="I20" s="13">
        <f>IF(OR($A20="",I$6=""),"",IF(COUNTIFS(Requests!$A$2:$A$200,$A20,Requests!$C$2:$C$200,"&lt;="&amp;I$6,Requests!$D$2:$D$200,"&gt;="&amp;I$6,Requests!$F$2:$F$200,"Approved")&gt;0,"A",IF(COUNTIFS(Requests!$A$2:$A$200,$A20,Requests!$C$2:$C$200,"&lt;="&amp;I$6,Requests!$D$2:$D$200,"&gt;="&amp;I$6,Requests!$F$2:$F$200,"Pending")&gt;0,"P","")))</f>
        <v/>
      </c>
      <c r="J20" s="13">
        <f>IF(OR($A20="",J$6=""),"",IF(COUNTIFS(Requests!$A$2:$A$200,$A20,Requests!$C$2:$C$200,"&lt;="&amp;J$6,Requests!$D$2:$D$200,"&gt;="&amp;J$6,Requests!$F$2:$F$200,"Approved")&gt;0,"A",IF(COUNTIFS(Requests!$A$2:$A$200,$A20,Requests!$C$2:$C$200,"&lt;="&amp;J$6,Requests!$D$2:$D$200,"&gt;="&amp;J$6,Requests!$F$2:$F$200,"Pending")&gt;0,"P","")))</f>
        <v/>
      </c>
      <c r="K20" s="13">
        <f>IF(OR($A20="",K$6=""),"",IF(COUNTIFS(Requests!$A$2:$A$200,$A20,Requests!$C$2:$C$200,"&lt;="&amp;K$6,Requests!$D$2:$D$200,"&gt;="&amp;K$6,Requests!$F$2:$F$200,"Approved")&gt;0,"A",IF(COUNTIFS(Requests!$A$2:$A$200,$A20,Requests!$C$2:$C$200,"&lt;="&amp;K$6,Requests!$D$2:$D$200,"&gt;="&amp;K$6,Requests!$F$2:$F$200,"Pending")&gt;0,"P","")))</f>
        <v/>
      </c>
      <c r="L20" s="13">
        <f>IF(OR($A20="",L$6=""),"",IF(COUNTIFS(Requests!$A$2:$A$200,$A20,Requests!$C$2:$C$200,"&lt;="&amp;L$6,Requests!$D$2:$D$200,"&gt;="&amp;L$6,Requests!$F$2:$F$200,"Approved")&gt;0,"A",IF(COUNTIFS(Requests!$A$2:$A$200,$A20,Requests!$C$2:$C$200,"&lt;="&amp;L$6,Requests!$D$2:$D$200,"&gt;="&amp;L$6,Requests!$F$2:$F$200,"Pending")&gt;0,"P","")))</f>
        <v/>
      </c>
      <c r="M20" s="13">
        <f>IF(OR($A20="",M$6=""),"",IF(COUNTIFS(Requests!$A$2:$A$200,$A20,Requests!$C$2:$C$200,"&lt;="&amp;M$6,Requests!$D$2:$D$200,"&gt;="&amp;M$6,Requests!$F$2:$F$200,"Approved")&gt;0,"A",IF(COUNTIFS(Requests!$A$2:$A$200,$A20,Requests!$C$2:$C$200,"&lt;="&amp;M$6,Requests!$D$2:$D$200,"&gt;="&amp;M$6,Requests!$F$2:$F$200,"Pending")&gt;0,"P","")))</f>
        <v/>
      </c>
      <c r="N20" s="13">
        <f>IF(OR($A20="",N$6=""),"",IF(COUNTIFS(Requests!$A$2:$A$200,$A20,Requests!$C$2:$C$200,"&lt;="&amp;N$6,Requests!$D$2:$D$200,"&gt;="&amp;N$6,Requests!$F$2:$F$200,"Approved")&gt;0,"A",IF(COUNTIFS(Requests!$A$2:$A$200,$A20,Requests!$C$2:$C$200,"&lt;="&amp;N$6,Requests!$D$2:$D$200,"&gt;="&amp;N$6,Requests!$F$2:$F$200,"Pending")&gt;0,"P","")))</f>
        <v/>
      </c>
      <c r="O20" s="13">
        <f>IF(OR($A20="",O$6=""),"",IF(COUNTIFS(Requests!$A$2:$A$200,$A20,Requests!$C$2:$C$200,"&lt;="&amp;O$6,Requests!$D$2:$D$200,"&gt;="&amp;O$6,Requests!$F$2:$F$200,"Approved")&gt;0,"A",IF(COUNTIFS(Requests!$A$2:$A$200,$A20,Requests!$C$2:$C$200,"&lt;="&amp;O$6,Requests!$D$2:$D$200,"&gt;="&amp;O$6,Requests!$F$2:$F$200,"Pending")&gt;0,"P","")))</f>
        <v/>
      </c>
      <c r="P20" s="13">
        <f>IF(OR($A20="",P$6=""),"",IF(COUNTIFS(Requests!$A$2:$A$200,$A20,Requests!$C$2:$C$200,"&lt;="&amp;P$6,Requests!$D$2:$D$200,"&gt;="&amp;P$6,Requests!$F$2:$F$200,"Approved")&gt;0,"A",IF(COUNTIFS(Requests!$A$2:$A$200,$A20,Requests!$C$2:$C$200,"&lt;="&amp;P$6,Requests!$D$2:$D$200,"&gt;="&amp;P$6,Requests!$F$2:$F$200,"Pending")&gt;0,"P","")))</f>
        <v/>
      </c>
      <c r="Q20" s="13">
        <f>IF(OR($A20="",Q$6=""),"",IF(COUNTIFS(Requests!$A$2:$A$200,$A20,Requests!$C$2:$C$200,"&lt;="&amp;Q$6,Requests!$D$2:$D$200,"&gt;="&amp;Q$6,Requests!$F$2:$F$200,"Approved")&gt;0,"A",IF(COUNTIFS(Requests!$A$2:$A$200,$A20,Requests!$C$2:$C$200,"&lt;="&amp;Q$6,Requests!$D$2:$D$200,"&gt;="&amp;Q$6,Requests!$F$2:$F$200,"Pending")&gt;0,"P","")))</f>
        <v/>
      </c>
      <c r="R20" s="13">
        <f>IF(OR($A20="",R$6=""),"",IF(COUNTIFS(Requests!$A$2:$A$200,$A20,Requests!$C$2:$C$200,"&lt;="&amp;R$6,Requests!$D$2:$D$200,"&gt;="&amp;R$6,Requests!$F$2:$F$200,"Approved")&gt;0,"A",IF(COUNTIFS(Requests!$A$2:$A$200,$A20,Requests!$C$2:$C$200,"&lt;="&amp;R$6,Requests!$D$2:$D$200,"&gt;="&amp;R$6,Requests!$F$2:$F$200,"Pending")&gt;0,"P","")))</f>
        <v/>
      </c>
      <c r="S20" s="13">
        <f>IF(OR($A20="",S$6=""),"",IF(COUNTIFS(Requests!$A$2:$A$200,$A20,Requests!$C$2:$C$200,"&lt;="&amp;S$6,Requests!$D$2:$D$200,"&gt;="&amp;S$6,Requests!$F$2:$F$200,"Approved")&gt;0,"A",IF(COUNTIFS(Requests!$A$2:$A$200,$A20,Requests!$C$2:$C$200,"&lt;="&amp;S$6,Requests!$D$2:$D$200,"&gt;="&amp;S$6,Requests!$F$2:$F$200,"Pending")&gt;0,"P","")))</f>
        <v/>
      </c>
      <c r="T20" s="13">
        <f>IF(OR($A20="",T$6=""),"",IF(COUNTIFS(Requests!$A$2:$A$200,$A20,Requests!$C$2:$C$200,"&lt;="&amp;T$6,Requests!$D$2:$D$200,"&gt;="&amp;T$6,Requests!$F$2:$F$200,"Approved")&gt;0,"A",IF(COUNTIFS(Requests!$A$2:$A$200,$A20,Requests!$C$2:$C$200,"&lt;="&amp;T$6,Requests!$D$2:$D$200,"&gt;="&amp;T$6,Requests!$F$2:$F$200,"Pending")&gt;0,"P","")))</f>
        <v/>
      </c>
      <c r="U20" s="13">
        <f>IF(OR($A20="",U$6=""),"",IF(COUNTIFS(Requests!$A$2:$A$200,$A20,Requests!$C$2:$C$200,"&lt;="&amp;U$6,Requests!$D$2:$D$200,"&gt;="&amp;U$6,Requests!$F$2:$F$200,"Approved")&gt;0,"A",IF(COUNTIFS(Requests!$A$2:$A$200,$A20,Requests!$C$2:$C$200,"&lt;="&amp;U$6,Requests!$D$2:$D$200,"&gt;="&amp;U$6,Requests!$F$2:$F$200,"Pending")&gt;0,"P","")))</f>
        <v/>
      </c>
      <c r="V20" s="13">
        <f>IF(OR($A20="",V$6=""),"",IF(COUNTIFS(Requests!$A$2:$A$200,$A20,Requests!$C$2:$C$200,"&lt;="&amp;V$6,Requests!$D$2:$D$200,"&gt;="&amp;V$6,Requests!$F$2:$F$200,"Approved")&gt;0,"A",IF(COUNTIFS(Requests!$A$2:$A$200,$A20,Requests!$C$2:$C$200,"&lt;="&amp;V$6,Requests!$D$2:$D$200,"&gt;="&amp;V$6,Requests!$F$2:$F$200,"Pending")&gt;0,"P","")))</f>
        <v/>
      </c>
      <c r="W20" s="13">
        <f>IF(OR($A20="",W$6=""),"",IF(COUNTIFS(Requests!$A$2:$A$200,$A20,Requests!$C$2:$C$200,"&lt;="&amp;W$6,Requests!$D$2:$D$200,"&gt;="&amp;W$6,Requests!$F$2:$F$200,"Approved")&gt;0,"A",IF(COUNTIFS(Requests!$A$2:$A$200,$A20,Requests!$C$2:$C$200,"&lt;="&amp;W$6,Requests!$D$2:$D$200,"&gt;="&amp;W$6,Requests!$F$2:$F$200,"Pending")&gt;0,"P","")))</f>
        <v/>
      </c>
      <c r="X20" s="13">
        <f>IF(OR($A20="",X$6=""),"",IF(COUNTIFS(Requests!$A$2:$A$200,$A20,Requests!$C$2:$C$200,"&lt;="&amp;X$6,Requests!$D$2:$D$200,"&gt;="&amp;X$6,Requests!$F$2:$F$200,"Approved")&gt;0,"A",IF(COUNTIFS(Requests!$A$2:$A$200,$A20,Requests!$C$2:$C$200,"&lt;="&amp;X$6,Requests!$D$2:$D$200,"&gt;="&amp;X$6,Requests!$F$2:$F$200,"Pending")&gt;0,"P","")))</f>
        <v/>
      </c>
      <c r="Y20" s="13">
        <f>IF(OR($A20="",Y$6=""),"",IF(COUNTIFS(Requests!$A$2:$A$200,$A20,Requests!$C$2:$C$200,"&lt;="&amp;Y$6,Requests!$D$2:$D$200,"&gt;="&amp;Y$6,Requests!$F$2:$F$200,"Approved")&gt;0,"A",IF(COUNTIFS(Requests!$A$2:$A$200,$A20,Requests!$C$2:$C$200,"&lt;="&amp;Y$6,Requests!$D$2:$D$200,"&gt;="&amp;Y$6,Requests!$F$2:$F$200,"Pending")&gt;0,"P","")))</f>
        <v/>
      </c>
      <c r="Z20" s="13">
        <f>IF(OR($A20="",Z$6=""),"",IF(COUNTIFS(Requests!$A$2:$A$200,$A20,Requests!$C$2:$C$200,"&lt;="&amp;Z$6,Requests!$D$2:$D$200,"&gt;="&amp;Z$6,Requests!$F$2:$F$200,"Approved")&gt;0,"A",IF(COUNTIFS(Requests!$A$2:$A$200,$A20,Requests!$C$2:$C$200,"&lt;="&amp;Z$6,Requests!$D$2:$D$200,"&gt;="&amp;Z$6,Requests!$F$2:$F$200,"Pending")&gt;0,"P","")))</f>
        <v/>
      </c>
      <c r="AA20" s="13">
        <f>IF(OR($A20="",AA$6=""),"",IF(COUNTIFS(Requests!$A$2:$A$200,$A20,Requests!$C$2:$C$200,"&lt;="&amp;AA$6,Requests!$D$2:$D$200,"&gt;="&amp;AA$6,Requests!$F$2:$F$200,"Approved")&gt;0,"A",IF(COUNTIFS(Requests!$A$2:$A$200,$A20,Requests!$C$2:$C$200,"&lt;="&amp;AA$6,Requests!$D$2:$D$200,"&gt;="&amp;AA$6,Requests!$F$2:$F$200,"Pending")&gt;0,"P","")))</f>
        <v/>
      </c>
      <c r="AB20" s="13">
        <f>IF(OR($A20="",AB$6=""),"",IF(COUNTIFS(Requests!$A$2:$A$200,$A20,Requests!$C$2:$C$200,"&lt;="&amp;AB$6,Requests!$D$2:$D$200,"&gt;="&amp;AB$6,Requests!$F$2:$F$200,"Approved")&gt;0,"A",IF(COUNTIFS(Requests!$A$2:$A$200,$A20,Requests!$C$2:$C$200,"&lt;="&amp;AB$6,Requests!$D$2:$D$200,"&gt;="&amp;AB$6,Requests!$F$2:$F$200,"Pending")&gt;0,"P","")))</f>
        <v/>
      </c>
      <c r="AC20" s="13">
        <f>IF(OR($A20="",AC$6=""),"",IF(COUNTIFS(Requests!$A$2:$A$200,$A20,Requests!$C$2:$C$200,"&lt;="&amp;AC$6,Requests!$D$2:$D$200,"&gt;="&amp;AC$6,Requests!$F$2:$F$200,"Approved")&gt;0,"A",IF(COUNTIFS(Requests!$A$2:$A$200,$A20,Requests!$C$2:$C$200,"&lt;="&amp;AC$6,Requests!$D$2:$D$200,"&gt;="&amp;AC$6,Requests!$F$2:$F$200,"Pending")&gt;0,"P","")))</f>
        <v/>
      </c>
      <c r="AD20" s="13">
        <f>IF(OR($A20="",AD$6=""),"",IF(COUNTIFS(Requests!$A$2:$A$200,$A20,Requests!$C$2:$C$200,"&lt;="&amp;AD$6,Requests!$D$2:$D$200,"&gt;="&amp;AD$6,Requests!$F$2:$F$200,"Approved")&gt;0,"A",IF(COUNTIFS(Requests!$A$2:$A$200,$A20,Requests!$C$2:$C$200,"&lt;="&amp;AD$6,Requests!$D$2:$D$200,"&gt;="&amp;AD$6,Requests!$F$2:$F$200,"Pending")&gt;0,"P","")))</f>
        <v/>
      </c>
      <c r="AE20" s="13">
        <f>IF(OR($A20="",AE$6=""),"",IF(COUNTIFS(Requests!$A$2:$A$200,$A20,Requests!$C$2:$C$200,"&lt;="&amp;AE$6,Requests!$D$2:$D$200,"&gt;="&amp;AE$6,Requests!$F$2:$F$200,"Approved")&gt;0,"A",IF(COUNTIFS(Requests!$A$2:$A$200,$A20,Requests!$C$2:$C$200,"&lt;="&amp;AE$6,Requests!$D$2:$D$200,"&gt;="&amp;AE$6,Requests!$F$2:$F$200,"Pending")&gt;0,"P","")))</f>
        <v/>
      </c>
      <c r="AF20" s="13">
        <f>IF(OR($A20="",AF$6=""),"",IF(COUNTIFS(Requests!$A$2:$A$200,$A20,Requests!$C$2:$C$200,"&lt;="&amp;AF$6,Requests!$D$2:$D$200,"&gt;="&amp;AF$6,Requests!$F$2:$F$200,"Approved")&gt;0,"A",IF(COUNTIFS(Requests!$A$2:$A$200,$A20,Requests!$C$2:$C$200,"&lt;="&amp;AF$6,Requests!$D$2:$D$200,"&gt;="&amp;AF$6,Requests!$F$2:$F$200,"Pending")&gt;0,"P","")))</f>
        <v/>
      </c>
    </row>
    <row r="21">
      <c r="A21">
        <f>IF(Balances!A24="","",Balances!A24)</f>
        <v/>
      </c>
      <c r="B21" s="13">
        <f>IF(OR($A21="",B$6=""),"",IF(COUNTIFS(Requests!$A$2:$A$200,$A21,Requests!$C$2:$C$200,"&lt;="&amp;B$6,Requests!$D$2:$D$200,"&gt;="&amp;B$6,Requests!$F$2:$F$200,"Approved")&gt;0,"A",IF(COUNTIFS(Requests!$A$2:$A$200,$A21,Requests!$C$2:$C$200,"&lt;="&amp;B$6,Requests!$D$2:$D$200,"&gt;="&amp;B$6,Requests!$F$2:$F$200,"Pending")&gt;0,"P","")))</f>
        <v/>
      </c>
      <c r="C21" s="13">
        <f>IF(OR($A21="",C$6=""),"",IF(COUNTIFS(Requests!$A$2:$A$200,$A21,Requests!$C$2:$C$200,"&lt;="&amp;C$6,Requests!$D$2:$D$200,"&gt;="&amp;C$6,Requests!$F$2:$F$200,"Approved")&gt;0,"A",IF(COUNTIFS(Requests!$A$2:$A$200,$A21,Requests!$C$2:$C$200,"&lt;="&amp;C$6,Requests!$D$2:$D$200,"&gt;="&amp;C$6,Requests!$F$2:$F$200,"Pending")&gt;0,"P","")))</f>
        <v/>
      </c>
      <c r="D21" s="13">
        <f>IF(OR($A21="",D$6=""),"",IF(COUNTIFS(Requests!$A$2:$A$200,$A21,Requests!$C$2:$C$200,"&lt;="&amp;D$6,Requests!$D$2:$D$200,"&gt;="&amp;D$6,Requests!$F$2:$F$200,"Approved")&gt;0,"A",IF(COUNTIFS(Requests!$A$2:$A$200,$A21,Requests!$C$2:$C$200,"&lt;="&amp;D$6,Requests!$D$2:$D$200,"&gt;="&amp;D$6,Requests!$F$2:$F$200,"Pending")&gt;0,"P","")))</f>
        <v/>
      </c>
      <c r="E21" s="13">
        <f>IF(OR($A21="",E$6=""),"",IF(COUNTIFS(Requests!$A$2:$A$200,$A21,Requests!$C$2:$C$200,"&lt;="&amp;E$6,Requests!$D$2:$D$200,"&gt;="&amp;E$6,Requests!$F$2:$F$200,"Approved")&gt;0,"A",IF(COUNTIFS(Requests!$A$2:$A$200,$A21,Requests!$C$2:$C$200,"&lt;="&amp;E$6,Requests!$D$2:$D$200,"&gt;="&amp;E$6,Requests!$F$2:$F$200,"Pending")&gt;0,"P","")))</f>
        <v/>
      </c>
      <c r="F21" s="13">
        <f>IF(OR($A21="",F$6=""),"",IF(COUNTIFS(Requests!$A$2:$A$200,$A21,Requests!$C$2:$C$200,"&lt;="&amp;F$6,Requests!$D$2:$D$200,"&gt;="&amp;F$6,Requests!$F$2:$F$200,"Approved")&gt;0,"A",IF(COUNTIFS(Requests!$A$2:$A$200,$A21,Requests!$C$2:$C$200,"&lt;="&amp;F$6,Requests!$D$2:$D$200,"&gt;="&amp;F$6,Requests!$F$2:$F$200,"Pending")&gt;0,"P","")))</f>
        <v/>
      </c>
      <c r="G21" s="13">
        <f>IF(OR($A21="",G$6=""),"",IF(COUNTIFS(Requests!$A$2:$A$200,$A21,Requests!$C$2:$C$200,"&lt;="&amp;G$6,Requests!$D$2:$D$200,"&gt;="&amp;G$6,Requests!$F$2:$F$200,"Approved")&gt;0,"A",IF(COUNTIFS(Requests!$A$2:$A$200,$A21,Requests!$C$2:$C$200,"&lt;="&amp;G$6,Requests!$D$2:$D$200,"&gt;="&amp;G$6,Requests!$F$2:$F$200,"Pending")&gt;0,"P","")))</f>
        <v/>
      </c>
      <c r="H21" s="13">
        <f>IF(OR($A21="",H$6=""),"",IF(COUNTIFS(Requests!$A$2:$A$200,$A21,Requests!$C$2:$C$200,"&lt;="&amp;H$6,Requests!$D$2:$D$200,"&gt;="&amp;H$6,Requests!$F$2:$F$200,"Approved")&gt;0,"A",IF(COUNTIFS(Requests!$A$2:$A$200,$A21,Requests!$C$2:$C$200,"&lt;="&amp;H$6,Requests!$D$2:$D$200,"&gt;="&amp;H$6,Requests!$F$2:$F$200,"Pending")&gt;0,"P","")))</f>
        <v/>
      </c>
      <c r="I21" s="13">
        <f>IF(OR($A21="",I$6=""),"",IF(COUNTIFS(Requests!$A$2:$A$200,$A21,Requests!$C$2:$C$200,"&lt;="&amp;I$6,Requests!$D$2:$D$200,"&gt;="&amp;I$6,Requests!$F$2:$F$200,"Approved")&gt;0,"A",IF(COUNTIFS(Requests!$A$2:$A$200,$A21,Requests!$C$2:$C$200,"&lt;="&amp;I$6,Requests!$D$2:$D$200,"&gt;="&amp;I$6,Requests!$F$2:$F$200,"Pending")&gt;0,"P","")))</f>
        <v/>
      </c>
      <c r="J21" s="13">
        <f>IF(OR($A21="",J$6=""),"",IF(COUNTIFS(Requests!$A$2:$A$200,$A21,Requests!$C$2:$C$200,"&lt;="&amp;J$6,Requests!$D$2:$D$200,"&gt;="&amp;J$6,Requests!$F$2:$F$200,"Approved")&gt;0,"A",IF(COUNTIFS(Requests!$A$2:$A$200,$A21,Requests!$C$2:$C$200,"&lt;="&amp;J$6,Requests!$D$2:$D$200,"&gt;="&amp;J$6,Requests!$F$2:$F$200,"Pending")&gt;0,"P","")))</f>
        <v/>
      </c>
      <c r="K21" s="13">
        <f>IF(OR($A21="",K$6=""),"",IF(COUNTIFS(Requests!$A$2:$A$200,$A21,Requests!$C$2:$C$200,"&lt;="&amp;K$6,Requests!$D$2:$D$200,"&gt;="&amp;K$6,Requests!$F$2:$F$200,"Approved")&gt;0,"A",IF(COUNTIFS(Requests!$A$2:$A$200,$A21,Requests!$C$2:$C$200,"&lt;="&amp;K$6,Requests!$D$2:$D$200,"&gt;="&amp;K$6,Requests!$F$2:$F$200,"Pending")&gt;0,"P","")))</f>
        <v/>
      </c>
      <c r="L21" s="13">
        <f>IF(OR($A21="",L$6=""),"",IF(COUNTIFS(Requests!$A$2:$A$200,$A21,Requests!$C$2:$C$200,"&lt;="&amp;L$6,Requests!$D$2:$D$200,"&gt;="&amp;L$6,Requests!$F$2:$F$200,"Approved")&gt;0,"A",IF(COUNTIFS(Requests!$A$2:$A$200,$A21,Requests!$C$2:$C$200,"&lt;="&amp;L$6,Requests!$D$2:$D$200,"&gt;="&amp;L$6,Requests!$F$2:$F$200,"Pending")&gt;0,"P","")))</f>
        <v/>
      </c>
      <c r="M21" s="13">
        <f>IF(OR($A21="",M$6=""),"",IF(COUNTIFS(Requests!$A$2:$A$200,$A21,Requests!$C$2:$C$200,"&lt;="&amp;M$6,Requests!$D$2:$D$200,"&gt;="&amp;M$6,Requests!$F$2:$F$200,"Approved")&gt;0,"A",IF(COUNTIFS(Requests!$A$2:$A$200,$A21,Requests!$C$2:$C$200,"&lt;="&amp;M$6,Requests!$D$2:$D$200,"&gt;="&amp;M$6,Requests!$F$2:$F$200,"Pending")&gt;0,"P","")))</f>
        <v/>
      </c>
      <c r="N21" s="13">
        <f>IF(OR($A21="",N$6=""),"",IF(COUNTIFS(Requests!$A$2:$A$200,$A21,Requests!$C$2:$C$200,"&lt;="&amp;N$6,Requests!$D$2:$D$200,"&gt;="&amp;N$6,Requests!$F$2:$F$200,"Approved")&gt;0,"A",IF(COUNTIFS(Requests!$A$2:$A$200,$A21,Requests!$C$2:$C$200,"&lt;="&amp;N$6,Requests!$D$2:$D$200,"&gt;="&amp;N$6,Requests!$F$2:$F$200,"Pending")&gt;0,"P","")))</f>
        <v/>
      </c>
      <c r="O21" s="13">
        <f>IF(OR($A21="",O$6=""),"",IF(COUNTIFS(Requests!$A$2:$A$200,$A21,Requests!$C$2:$C$200,"&lt;="&amp;O$6,Requests!$D$2:$D$200,"&gt;="&amp;O$6,Requests!$F$2:$F$200,"Approved")&gt;0,"A",IF(COUNTIFS(Requests!$A$2:$A$200,$A21,Requests!$C$2:$C$200,"&lt;="&amp;O$6,Requests!$D$2:$D$200,"&gt;="&amp;O$6,Requests!$F$2:$F$200,"Pending")&gt;0,"P","")))</f>
        <v/>
      </c>
      <c r="P21" s="13">
        <f>IF(OR($A21="",P$6=""),"",IF(COUNTIFS(Requests!$A$2:$A$200,$A21,Requests!$C$2:$C$200,"&lt;="&amp;P$6,Requests!$D$2:$D$200,"&gt;="&amp;P$6,Requests!$F$2:$F$200,"Approved")&gt;0,"A",IF(COUNTIFS(Requests!$A$2:$A$200,$A21,Requests!$C$2:$C$200,"&lt;="&amp;P$6,Requests!$D$2:$D$200,"&gt;="&amp;P$6,Requests!$F$2:$F$200,"Pending")&gt;0,"P","")))</f>
        <v/>
      </c>
      <c r="Q21" s="13">
        <f>IF(OR($A21="",Q$6=""),"",IF(COUNTIFS(Requests!$A$2:$A$200,$A21,Requests!$C$2:$C$200,"&lt;="&amp;Q$6,Requests!$D$2:$D$200,"&gt;="&amp;Q$6,Requests!$F$2:$F$200,"Approved")&gt;0,"A",IF(COUNTIFS(Requests!$A$2:$A$200,$A21,Requests!$C$2:$C$200,"&lt;="&amp;Q$6,Requests!$D$2:$D$200,"&gt;="&amp;Q$6,Requests!$F$2:$F$200,"Pending")&gt;0,"P","")))</f>
        <v/>
      </c>
      <c r="R21" s="13">
        <f>IF(OR($A21="",R$6=""),"",IF(COUNTIFS(Requests!$A$2:$A$200,$A21,Requests!$C$2:$C$200,"&lt;="&amp;R$6,Requests!$D$2:$D$200,"&gt;="&amp;R$6,Requests!$F$2:$F$200,"Approved")&gt;0,"A",IF(COUNTIFS(Requests!$A$2:$A$200,$A21,Requests!$C$2:$C$200,"&lt;="&amp;R$6,Requests!$D$2:$D$200,"&gt;="&amp;R$6,Requests!$F$2:$F$200,"Pending")&gt;0,"P","")))</f>
        <v/>
      </c>
      <c r="S21" s="13">
        <f>IF(OR($A21="",S$6=""),"",IF(COUNTIFS(Requests!$A$2:$A$200,$A21,Requests!$C$2:$C$200,"&lt;="&amp;S$6,Requests!$D$2:$D$200,"&gt;="&amp;S$6,Requests!$F$2:$F$200,"Approved")&gt;0,"A",IF(COUNTIFS(Requests!$A$2:$A$200,$A21,Requests!$C$2:$C$200,"&lt;="&amp;S$6,Requests!$D$2:$D$200,"&gt;="&amp;S$6,Requests!$F$2:$F$200,"Pending")&gt;0,"P","")))</f>
        <v/>
      </c>
      <c r="T21" s="13">
        <f>IF(OR($A21="",T$6=""),"",IF(COUNTIFS(Requests!$A$2:$A$200,$A21,Requests!$C$2:$C$200,"&lt;="&amp;T$6,Requests!$D$2:$D$200,"&gt;="&amp;T$6,Requests!$F$2:$F$200,"Approved")&gt;0,"A",IF(COUNTIFS(Requests!$A$2:$A$200,$A21,Requests!$C$2:$C$200,"&lt;="&amp;T$6,Requests!$D$2:$D$200,"&gt;="&amp;T$6,Requests!$F$2:$F$200,"Pending")&gt;0,"P","")))</f>
        <v/>
      </c>
      <c r="U21" s="13">
        <f>IF(OR($A21="",U$6=""),"",IF(COUNTIFS(Requests!$A$2:$A$200,$A21,Requests!$C$2:$C$200,"&lt;="&amp;U$6,Requests!$D$2:$D$200,"&gt;="&amp;U$6,Requests!$F$2:$F$200,"Approved")&gt;0,"A",IF(COUNTIFS(Requests!$A$2:$A$200,$A21,Requests!$C$2:$C$200,"&lt;="&amp;U$6,Requests!$D$2:$D$200,"&gt;="&amp;U$6,Requests!$F$2:$F$200,"Pending")&gt;0,"P","")))</f>
        <v/>
      </c>
      <c r="V21" s="13">
        <f>IF(OR($A21="",V$6=""),"",IF(COUNTIFS(Requests!$A$2:$A$200,$A21,Requests!$C$2:$C$200,"&lt;="&amp;V$6,Requests!$D$2:$D$200,"&gt;="&amp;V$6,Requests!$F$2:$F$200,"Approved")&gt;0,"A",IF(COUNTIFS(Requests!$A$2:$A$200,$A21,Requests!$C$2:$C$200,"&lt;="&amp;V$6,Requests!$D$2:$D$200,"&gt;="&amp;V$6,Requests!$F$2:$F$200,"Pending")&gt;0,"P","")))</f>
        <v/>
      </c>
      <c r="W21" s="13">
        <f>IF(OR($A21="",W$6=""),"",IF(COUNTIFS(Requests!$A$2:$A$200,$A21,Requests!$C$2:$C$200,"&lt;="&amp;W$6,Requests!$D$2:$D$200,"&gt;="&amp;W$6,Requests!$F$2:$F$200,"Approved")&gt;0,"A",IF(COUNTIFS(Requests!$A$2:$A$200,$A21,Requests!$C$2:$C$200,"&lt;="&amp;W$6,Requests!$D$2:$D$200,"&gt;="&amp;W$6,Requests!$F$2:$F$200,"Pending")&gt;0,"P","")))</f>
        <v/>
      </c>
      <c r="X21" s="13">
        <f>IF(OR($A21="",X$6=""),"",IF(COUNTIFS(Requests!$A$2:$A$200,$A21,Requests!$C$2:$C$200,"&lt;="&amp;X$6,Requests!$D$2:$D$200,"&gt;="&amp;X$6,Requests!$F$2:$F$200,"Approved")&gt;0,"A",IF(COUNTIFS(Requests!$A$2:$A$200,$A21,Requests!$C$2:$C$200,"&lt;="&amp;X$6,Requests!$D$2:$D$200,"&gt;="&amp;X$6,Requests!$F$2:$F$200,"Pending")&gt;0,"P","")))</f>
        <v/>
      </c>
      <c r="Y21" s="13">
        <f>IF(OR($A21="",Y$6=""),"",IF(COUNTIFS(Requests!$A$2:$A$200,$A21,Requests!$C$2:$C$200,"&lt;="&amp;Y$6,Requests!$D$2:$D$200,"&gt;="&amp;Y$6,Requests!$F$2:$F$200,"Approved")&gt;0,"A",IF(COUNTIFS(Requests!$A$2:$A$200,$A21,Requests!$C$2:$C$200,"&lt;="&amp;Y$6,Requests!$D$2:$D$200,"&gt;="&amp;Y$6,Requests!$F$2:$F$200,"Pending")&gt;0,"P","")))</f>
        <v/>
      </c>
      <c r="Z21" s="13">
        <f>IF(OR($A21="",Z$6=""),"",IF(COUNTIFS(Requests!$A$2:$A$200,$A21,Requests!$C$2:$C$200,"&lt;="&amp;Z$6,Requests!$D$2:$D$200,"&gt;="&amp;Z$6,Requests!$F$2:$F$200,"Approved")&gt;0,"A",IF(COUNTIFS(Requests!$A$2:$A$200,$A21,Requests!$C$2:$C$200,"&lt;="&amp;Z$6,Requests!$D$2:$D$200,"&gt;="&amp;Z$6,Requests!$F$2:$F$200,"Pending")&gt;0,"P","")))</f>
        <v/>
      </c>
      <c r="AA21" s="13">
        <f>IF(OR($A21="",AA$6=""),"",IF(COUNTIFS(Requests!$A$2:$A$200,$A21,Requests!$C$2:$C$200,"&lt;="&amp;AA$6,Requests!$D$2:$D$200,"&gt;="&amp;AA$6,Requests!$F$2:$F$200,"Approved")&gt;0,"A",IF(COUNTIFS(Requests!$A$2:$A$200,$A21,Requests!$C$2:$C$200,"&lt;="&amp;AA$6,Requests!$D$2:$D$200,"&gt;="&amp;AA$6,Requests!$F$2:$F$200,"Pending")&gt;0,"P","")))</f>
        <v/>
      </c>
      <c r="AB21" s="13">
        <f>IF(OR($A21="",AB$6=""),"",IF(COUNTIFS(Requests!$A$2:$A$200,$A21,Requests!$C$2:$C$200,"&lt;="&amp;AB$6,Requests!$D$2:$D$200,"&gt;="&amp;AB$6,Requests!$F$2:$F$200,"Approved")&gt;0,"A",IF(COUNTIFS(Requests!$A$2:$A$200,$A21,Requests!$C$2:$C$200,"&lt;="&amp;AB$6,Requests!$D$2:$D$200,"&gt;="&amp;AB$6,Requests!$F$2:$F$200,"Pending")&gt;0,"P","")))</f>
        <v/>
      </c>
      <c r="AC21" s="13">
        <f>IF(OR($A21="",AC$6=""),"",IF(COUNTIFS(Requests!$A$2:$A$200,$A21,Requests!$C$2:$C$200,"&lt;="&amp;AC$6,Requests!$D$2:$D$200,"&gt;="&amp;AC$6,Requests!$F$2:$F$200,"Approved")&gt;0,"A",IF(COUNTIFS(Requests!$A$2:$A$200,$A21,Requests!$C$2:$C$200,"&lt;="&amp;AC$6,Requests!$D$2:$D$200,"&gt;="&amp;AC$6,Requests!$F$2:$F$200,"Pending")&gt;0,"P","")))</f>
        <v/>
      </c>
      <c r="AD21" s="13">
        <f>IF(OR($A21="",AD$6=""),"",IF(COUNTIFS(Requests!$A$2:$A$200,$A21,Requests!$C$2:$C$200,"&lt;="&amp;AD$6,Requests!$D$2:$D$200,"&gt;="&amp;AD$6,Requests!$F$2:$F$200,"Approved")&gt;0,"A",IF(COUNTIFS(Requests!$A$2:$A$200,$A21,Requests!$C$2:$C$200,"&lt;="&amp;AD$6,Requests!$D$2:$D$200,"&gt;="&amp;AD$6,Requests!$F$2:$F$200,"Pending")&gt;0,"P","")))</f>
        <v/>
      </c>
      <c r="AE21" s="13">
        <f>IF(OR($A21="",AE$6=""),"",IF(COUNTIFS(Requests!$A$2:$A$200,$A21,Requests!$C$2:$C$200,"&lt;="&amp;AE$6,Requests!$D$2:$D$200,"&gt;="&amp;AE$6,Requests!$F$2:$F$200,"Approved")&gt;0,"A",IF(COUNTIFS(Requests!$A$2:$A$200,$A21,Requests!$C$2:$C$200,"&lt;="&amp;AE$6,Requests!$D$2:$D$200,"&gt;="&amp;AE$6,Requests!$F$2:$F$200,"Pending")&gt;0,"P","")))</f>
        <v/>
      </c>
      <c r="AF21" s="13">
        <f>IF(OR($A21="",AF$6=""),"",IF(COUNTIFS(Requests!$A$2:$A$200,$A21,Requests!$C$2:$C$200,"&lt;="&amp;AF$6,Requests!$D$2:$D$200,"&gt;="&amp;AF$6,Requests!$F$2:$F$200,"Approved")&gt;0,"A",IF(COUNTIFS(Requests!$A$2:$A$200,$A21,Requests!$C$2:$C$200,"&lt;="&amp;AF$6,Requests!$D$2:$D$200,"&gt;="&amp;AF$6,Requests!$F$2:$F$200,"Pending")&gt;0,"P","")))</f>
        <v/>
      </c>
    </row>
    <row r="22">
      <c r="A22">
        <f>IF(Balances!A25="","",Balances!A25)</f>
        <v/>
      </c>
      <c r="B22" s="13">
        <f>IF(OR($A22="",B$6=""),"",IF(COUNTIFS(Requests!$A$2:$A$200,$A22,Requests!$C$2:$C$200,"&lt;="&amp;B$6,Requests!$D$2:$D$200,"&gt;="&amp;B$6,Requests!$F$2:$F$200,"Approved")&gt;0,"A",IF(COUNTIFS(Requests!$A$2:$A$200,$A22,Requests!$C$2:$C$200,"&lt;="&amp;B$6,Requests!$D$2:$D$200,"&gt;="&amp;B$6,Requests!$F$2:$F$200,"Pending")&gt;0,"P","")))</f>
        <v/>
      </c>
      <c r="C22" s="13">
        <f>IF(OR($A22="",C$6=""),"",IF(COUNTIFS(Requests!$A$2:$A$200,$A22,Requests!$C$2:$C$200,"&lt;="&amp;C$6,Requests!$D$2:$D$200,"&gt;="&amp;C$6,Requests!$F$2:$F$200,"Approved")&gt;0,"A",IF(COUNTIFS(Requests!$A$2:$A$200,$A22,Requests!$C$2:$C$200,"&lt;="&amp;C$6,Requests!$D$2:$D$200,"&gt;="&amp;C$6,Requests!$F$2:$F$200,"Pending")&gt;0,"P","")))</f>
        <v/>
      </c>
      <c r="D22" s="13">
        <f>IF(OR($A22="",D$6=""),"",IF(COUNTIFS(Requests!$A$2:$A$200,$A22,Requests!$C$2:$C$200,"&lt;="&amp;D$6,Requests!$D$2:$D$200,"&gt;="&amp;D$6,Requests!$F$2:$F$200,"Approved")&gt;0,"A",IF(COUNTIFS(Requests!$A$2:$A$200,$A22,Requests!$C$2:$C$200,"&lt;="&amp;D$6,Requests!$D$2:$D$200,"&gt;="&amp;D$6,Requests!$F$2:$F$200,"Pending")&gt;0,"P","")))</f>
        <v/>
      </c>
      <c r="E22" s="13">
        <f>IF(OR($A22="",E$6=""),"",IF(COUNTIFS(Requests!$A$2:$A$200,$A22,Requests!$C$2:$C$200,"&lt;="&amp;E$6,Requests!$D$2:$D$200,"&gt;="&amp;E$6,Requests!$F$2:$F$200,"Approved")&gt;0,"A",IF(COUNTIFS(Requests!$A$2:$A$200,$A22,Requests!$C$2:$C$200,"&lt;="&amp;E$6,Requests!$D$2:$D$200,"&gt;="&amp;E$6,Requests!$F$2:$F$200,"Pending")&gt;0,"P","")))</f>
        <v/>
      </c>
      <c r="F22" s="13">
        <f>IF(OR($A22="",F$6=""),"",IF(COUNTIFS(Requests!$A$2:$A$200,$A22,Requests!$C$2:$C$200,"&lt;="&amp;F$6,Requests!$D$2:$D$200,"&gt;="&amp;F$6,Requests!$F$2:$F$200,"Approved")&gt;0,"A",IF(COUNTIFS(Requests!$A$2:$A$200,$A22,Requests!$C$2:$C$200,"&lt;="&amp;F$6,Requests!$D$2:$D$200,"&gt;="&amp;F$6,Requests!$F$2:$F$200,"Pending")&gt;0,"P","")))</f>
        <v/>
      </c>
      <c r="G22" s="13">
        <f>IF(OR($A22="",G$6=""),"",IF(COUNTIFS(Requests!$A$2:$A$200,$A22,Requests!$C$2:$C$200,"&lt;="&amp;G$6,Requests!$D$2:$D$200,"&gt;="&amp;G$6,Requests!$F$2:$F$200,"Approved")&gt;0,"A",IF(COUNTIFS(Requests!$A$2:$A$200,$A22,Requests!$C$2:$C$200,"&lt;="&amp;G$6,Requests!$D$2:$D$200,"&gt;="&amp;G$6,Requests!$F$2:$F$200,"Pending")&gt;0,"P","")))</f>
        <v/>
      </c>
      <c r="H22" s="13">
        <f>IF(OR($A22="",H$6=""),"",IF(COUNTIFS(Requests!$A$2:$A$200,$A22,Requests!$C$2:$C$200,"&lt;="&amp;H$6,Requests!$D$2:$D$200,"&gt;="&amp;H$6,Requests!$F$2:$F$200,"Approved")&gt;0,"A",IF(COUNTIFS(Requests!$A$2:$A$200,$A22,Requests!$C$2:$C$200,"&lt;="&amp;H$6,Requests!$D$2:$D$200,"&gt;="&amp;H$6,Requests!$F$2:$F$200,"Pending")&gt;0,"P","")))</f>
        <v/>
      </c>
      <c r="I22" s="13">
        <f>IF(OR($A22="",I$6=""),"",IF(COUNTIFS(Requests!$A$2:$A$200,$A22,Requests!$C$2:$C$200,"&lt;="&amp;I$6,Requests!$D$2:$D$200,"&gt;="&amp;I$6,Requests!$F$2:$F$200,"Approved")&gt;0,"A",IF(COUNTIFS(Requests!$A$2:$A$200,$A22,Requests!$C$2:$C$200,"&lt;="&amp;I$6,Requests!$D$2:$D$200,"&gt;="&amp;I$6,Requests!$F$2:$F$200,"Pending")&gt;0,"P","")))</f>
        <v/>
      </c>
      <c r="J22" s="13">
        <f>IF(OR($A22="",J$6=""),"",IF(COUNTIFS(Requests!$A$2:$A$200,$A22,Requests!$C$2:$C$200,"&lt;="&amp;J$6,Requests!$D$2:$D$200,"&gt;="&amp;J$6,Requests!$F$2:$F$200,"Approved")&gt;0,"A",IF(COUNTIFS(Requests!$A$2:$A$200,$A22,Requests!$C$2:$C$200,"&lt;="&amp;J$6,Requests!$D$2:$D$200,"&gt;="&amp;J$6,Requests!$F$2:$F$200,"Pending")&gt;0,"P","")))</f>
        <v/>
      </c>
      <c r="K22" s="13">
        <f>IF(OR($A22="",K$6=""),"",IF(COUNTIFS(Requests!$A$2:$A$200,$A22,Requests!$C$2:$C$200,"&lt;="&amp;K$6,Requests!$D$2:$D$200,"&gt;="&amp;K$6,Requests!$F$2:$F$200,"Approved")&gt;0,"A",IF(COUNTIFS(Requests!$A$2:$A$200,$A22,Requests!$C$2:$C$200,"&lt;="&amp;K$6,Requests!$D$2:$D$200,"&gt;="&amp;K$6,Requests!$F$2:$F$200,"Pending")&gt;0,"P","")))</f>
        <v/>
      </c>
      <c r="L22" s="13">
        <f>IF(OR($A22="",L$6=""),"",IF(COUNTIFS(Requests!$A$2:$A$200,$A22,Requests!$C$2:$C$200,"&lt;="&amp;L$6,Requests!$D$2:$D$200,"&gt;="&amp;L$6,Requests!$F$2:$F$200,"Approved")&gt;0,"A",IF(COUNTIFS(Requests!$A$2:$A$200,$A22,Requests!$C$2:$C$200,"&lt;="&amp;L$6,Requests!$D$2:$D$200,"&gt;="&amp;L$6,Requests!$F$2:$F$200,"Pending")&gt;0,"P","")))</f>
        <v/>
      </c>
      <c r="M22" s="13">
        <f>IF(OR($A22="",M$6=""),"",IF(COUNTIFS(Requests!$A$2:$A$200,$A22,Requests!$C$2:$C$200,"&lt;="&amp;M$6,Requests!$D$2:$D$200,"&gt;="&amp;M$6,Requests!$F$2:$F$200,"Approved")&gt;0,"A",IF(COUNTIFS(Requests!$A$2:$A$200,$A22,Requests!$C$2:$C$200,"&lt;="&amp;M$6,Requests!$D$2:$D$200,"&gt;="&amp;M$6,Requests!$F$2:$F$200,"Pending")&gt;0,"P","")))</f>
        <v/>
      </c>
      <c r="N22" s="13">
        <f>IF(OR($A22="",N$6=""),"",IF(COUNTIFS(Requests!$A$2:$A$200,$A22,Requests!$C$2:$C$200,"&lt;="&amp;N$6,Requests!$D$2:$D$200,"&gt;="&amp;N$6,Requests!$F$2:$F$200,"Approved")&gt;0,"A",IF(COUNTIFS(Requests!$A$2:$A$200,$A22,Requests!$C$2:$C$200,"&lt;="&amp;N$6,Requests!$D$2:$D$200,"&gt;="&amp;N$6,Requests!$F$2:$F$200,"Pending")&gt;0,"P","")))</f>
        <v/>
      </c>
      <c r="O22" s="13">
        <f>IF(OR($A22="",O$6=""),"",IF(COUNTIFS(Requests!$A$2:$A$200,$A22,Requests!$C$2:$C$200,"&lt;="&amp;O$6,Requests!$D$2:$D$200,"&gt;="&amp;O$6,Requests!$F$2:$F$200,"Approved")&gt;0,"A",IF(COUNTIFS(Requests!$A$2:$A$200,$A22,Requests!$C$2:$C$200,"&lt;="&amp;O$6,Requests!$D$2:$D$200,"&gt;="&amp;O$6,Requests!$F$2:$F$200,"Pending")&gt;0,"P","")))</f>
        <v/>
      </c>
      <c r="P22" s="13">
        <f>IF(OR($A22="",P$6=""),"",IF(COUNTIFS(Requests!$A$2:$A$200,$A22,Requests!$C$2:$C$200,"&lt;="&amp;P$6,Requests!$D$2:$D$200,"&gt;="&amp;P$6,Requests!$F$2:$F$200,"Approved")&gt;0,"A",IF(COUNTIFS(Requests!$A$2:$A$200,$A22,Requests!$C$2:$C$200,"&lt;="&amp;P$6,Requests!$D$2:$D$200,"&gt;="&amp;P$6,Requests!$F$2:$F$200,"Pending")&gt;0,"P","")))</f>
        <v/>
      </c>
      <c r="Q22" s="13">
        <f>IF(OR($A22="",Q$6=""),"",IF(COUNTIFS(Requests!$A$2:$A$200,$A22,Requests!$C$2:$C$200,"&lt;="&amp;Q$6,Requests!$D$2:$D$200,"&gt;="&amp;Q$6,Requests!$F$2:$F$200,"Approved")&gt;0,"A",IF(COUNTIFS(Requests!$A$2:$A$200,$A22,Requests!$C$2:$C$200,"&lt;="&amp;Q$6,Requests!$D$2:$D$200,"&gt;="&amp;Q$6,Requests!$F$2:$F$200,"Pending")&gt;0,"P","")))</f>
        <v/>
      </c>
      <c r="R22" s="13">
        <f>IF(OR($A22="",R$6=""),"",IF(COUNTIFS(Requests!$A$2:$A$200,$A22,Requests!$C$2:$C$200,"&lt;="&amp;R$6,Requests!$D$2:$D$200,"&gt;="&amp;R$6,Requests!$F$2:$F$200,"Approved")&gt;0,"A",IF(COUNTIFS(Requests!$A$2:$A$200,$A22,Requests!$C$2:$C$200,"&lt;="&amp;R$6,Requests!$D$2:$D$200,"&gt;="&amp;R$6,Requests!$F$2:$F$200,"Pending")&gt;0,"P","")))</f>
        <v/>
      </c>
      <c r="S22" s="13">
        <f>IF(OR($A22="",S$6=""),"",IF(COUNTIFS(Requests!$A$2:$A$200,$A22,Requests!$C$2:$C$200,"&lt;="&amp;S$6,Requests!$D$2:$D$200,"&gt;="&amp;S$6,Requests!$F$2:$F$200,"Approved")&gt;0,"A",IF(COUNTIFS(Requests!$A$2:$A$200,$A22,Requests!$C$2:$C$200,"&lt;="&amp;S$6,Requests!$D$2:$D$200,"&gt;="&amp;S$6,Requests!$F$2:$F$200,"Pending")&gt;0,"P","")))</f>
        <v/>
      </c>
      <c r="T22" s="13">
        <f>IF(OR($A22="",T$6=""),"",IF(COUNTIFS(Requests!$A$2:$A$200,$A22,Requests!$C$2:$C$200,"&lt;="&amp;T$6,Requests!$D$2:$D$200,"&gt;="&amp;T$6,Requests!$F$2:$F$200,"Approved")&gt;0,"A",IF(COUNTIFS(Requests!$A$2:$A$200,$A22,Requests!$C$2:$C$200,"&lt;="&amp;T$6,Requests!$D$2:$D$200,"&gt;="&amp;T$6,Requests!$F$2:$F$200,"Pending")&gt;0,"P","")))</f>
        <v/>
      </c>
      <c r="U22" s="13">
        <f>IF(OR($A22="",U$6=""),"",IF(COUNTIFS(Requests!$A$2:$A$200,$A22,Requests!$C$2:$C$200,"&lt;="&amp;U$6,Requests!$D$2:$D$200,"&gt;="&amp;U$6,Requests!$F$2:$F$200,"Approved")&gt;0,"A",IF(COUNTIFS(Requests!$A$2:$A$200,$A22,Requests!$C$2:$C$200,"&lt;="&amp;U$6,Requests!$D$2:$D$200,"&gt;="&amp;U$6,Requests!$F$2:$F$200,"Pending")&gt;0,"P","")))</f>
        <v/>
      </c>
      <c r="V22" s="13">
        <f>IF(OR($A22="",V$6=""),"",IF(COUNTIFS(Requests!$A$2:$A$200,$A22,Requests!$C$2:$C$200,"&lt;="&amp;V$6,Requests!$D$2:$D$200,"&gt;="&amp;V$6,Requests!$F$2:$F$200,"Approved")&gt;0,"A",IF(COUNTIFS(Requests!$A$2:$A$200,$A22,Requests!$C$2:$C$200,"&lt;="&amp;V$6,Requests!$D$2:$D$200,"&gt;="&amp;V$6,Requests!$F$2:$F$200,"Pending")&gt;0,"P","")))</f>
        <v/>
      </c>
      <c r="W22" s="13">
        <f>IF(OR($A22="",W$6=""),"",IF(COUNTIFS(Requests!$A$2:$A$200,$A22,Requests!$C$2:$C$200,"&lt;="&amp;W$6,Requests!$D$2:$D$200,"&gt;="&amp;W$6,Requests!$F$2:$F$200,"Approved")&gt;0,"A",IF(COUNTIFS(Requests!$A$2:$A$200,$A22,Requests!$C$2:$C$200,"&lt;="&amp;W$6,Requests!$D$2:$D$200,"&gt;="&amp;W$6,Requests!$F$2:$F$200,"Pending")&gt;0,"P","")))</f>
        <v/>
      </c>
      <c r="X22" s="13">
        <f>IF(OR($A22="",X$6=""),"",IF(COUNTIFS(Requests!$A$2:$A$200,$A22,Requests!$C$2:$C$200,"&lt;="&amp;X$6,Requests!$D$2:$D$200,"&gt;="&amp;X$6,Requests!$F$2:$F$200,"Approved")&gt;0,"A",IF(COUNTIFS(Requests!$A$2:$A$200,$A22,Requests!$C$2:$C$200,"&lt;="&amp;X$6,Requests!$D$2:$D$200,"&gt;="&amp;X$6,Requests!$F$2:$F$200,"Pending")&gt;0,"P","")))</f>
        <v/>
      </c>
      <c r="Y22" s="13">
        <f>IF(OR($A22="",Y$6=""),"",IF(COUNTIFS(Requests!$A$2:$A$200,$A22,Requests!$C$2:$C$200,"&lt;="&amp;Y$6,Requests!$D$2:$D$200,"&gt;="&amp;Y$6,Requests!$F$2:$F$200,"Approved")&gt;0,"A",IF(COUNTIFS(Requests!$A$2:$A$200,$A22,Requests!$C$2:$C$200,"&lt;="&amp;Y$6,Requests!$D$2:$D$200,"&gt;="&amp;Y$6,Requests!$F$2:$F$200,"Pending")&gt;0,"P","")))</f>
        <v/>
      </c>
      <c r="Z22" s="13">
        <f>IF(OR($A22="",Z$6=""),"",IF(COUNTIFS(Requests!$A$2:$A$200,$A22,Requests!$C$2:$C$200,"&lt;="&amp;Z$6,Requests!$D$2:$D$200,"&gt;="&amp;Z$6,Requests!$F$2:$F$200,"Approved")&gt;0,"A",IF(COUNTIFS(Requests!$A$2:$A$200,$A22,Requests!$C$2:$C$200,"&lt;="&amp;Z$6,Requests!$D$2:$D$200,"&gt;="&amp;Z$6,Requests!$F$2:$F$200,"Pending")&gt;0,"P","")))</f>
        <v/>
      </c>
      <c r="AA22" s="13">
        <f>IF(OR($A22="",AA$6=""),"",IF(COUNTIFS(Requests!$A$2:$A$200,$A22,Requests!$C$2:$C$200,"&lt;="&amp;AA$6,Requests!$D$2:$D$200,"&gt;="&amp;AA$6,Requests!$F$2:$F$200,"Approved")&gt;0,"A",IF(COUNTIFS(Requests!$A$2:$A$200,$A22,Requests!$C$2:$C$200,"&lt;="&amp;AA$6,Requests!$D$2:$D$200,"&gt;="&amp;AA$6,Requests!$F$2:$F$200,"Pending")&gt;0,"P","")))</f>
        <v/>
      </c>
      <c r="AB22" s="13">
        <f>IF(OR($A22="",AB$6=""),"",IF(COUNTIFS(Requests!$A$2:$A$200,$A22,Requests!$C$2:$C$200,"&lt;="&amp;AB$6,Requests!$D$2:$D$200,"&gt;="&amp;AB$6,Requests!$F$2:$F$200,"Approved")&gt;0,"A",IF(COUNTIFS(Requests!$A$2:$A$200,$A22,Requests!$C$2:$C$200,"&lt;="&amp;AB$6,Requests!$D$2:$D$200,"&gt;="&amp;AB$6,Requests!$F$2:$F$200,"Pending")&gt;0,"P","")))</f>
        <v/>
      </c>
      <c r="AC22" s="13">
        <f>IF(OR($A22="",AC$6=""),"",IF(COUNTIFS(Requests!$A$2:$A$200,$A22,Requests!$C$2:$C$200,"&lt;="&amp;AC$6,Requests!$D$2:$D$200,"&gt;="&amp;AC$6,Requests!$F$2:$F$200,"Approved")&gt;0,"A",IF(COUNTIFS(Requests!$A$2:$A$200,$A22,Requests!$C$2:$C$200,"&lt;="&amp;AC$6,Requests!$D$2:$D$200,"&gt;="&amp;AC$6,Requests!$F$2:$F$200,"Pending")&gt;0,"P","")))</f>
        <v/>
      </c>
      <c r="AD22" s="13">
        <f>IF(OR($A22="",AD$6=""),"",IF(COUNTIFS(Requests!$A$2:$A$200,$A22,Requests!$C$2:$C$200,"&lt;="&amp;AD$6,Requests!$D$2:$D$200,"&gt;="&amp;AD$6,Requests!$F$2:$F$200,"Approved")&gt;0,"A",IF(COUNTIFS(Requests!$A$2:$A$200,$A22,Requests!$C$2:$C$200,"&lt;="&amp;AD$6,Requests!$D$2:$D$200,"&gt;="&amp;AD$6,Requests!$F$2:$F$200,"Pending")&gt;0,"P","")))</f>
        <v/>
      </c>
      <c r="AE22" s="13">
        <f>IF(OR($A22="",AE$6=""),"",IF(COUNTIFS(Requests!$A$2:$A$200,$A22,Requests!$C$2:$C$200,"&lt;="&amp;AE$6,Requests!$D$2:$D$200,"&gt;="&amp;AE$6,Requests!$F$2:$F$200,"Approved")&gt;0,"A",IF(COUNTIFS(Requests!$A$2:$A$200,$A22,Requests!$C$2:$C$200,"&lt;="&amp;AE$6,Requests!$D$2:$D$200,"&gt;="&amp;AE$6,Requests!$F$2:$F$200,"Pending")&gt;0,"P","")))</f>
        <v/>
      </c>
      <c r="AF22" s="13">
        <f>IF(OR($A22="",AF$6=""),"",IF(COUNTIFS(Requests!$A$2:$A$200,$A22,Requests!$C$2:$C$200,"&lt;="&amp;AF$6,Requests!$D$2:$D$200,"&gt;="&amp;AF$6,Requests!$F$2:$F$200,"Approved")&gt;0,"A",IF(COUNTIFS(Requests!$A$2:$A$200,$A22,Requests!$C$2:$C$200,"&lt;="&amp;AF$6,Requests!$D$2:$D$200,"&gt;="&amp;AF$6,Requests!$F$2:$F$200,"Pending")&gt;0,"P","")))</f>
        <v/>
      </c>
    </row>
    <row r="23">
      <c r="A23">
        <f>IF(Balances!A26="","",Balances!A26)</f>
        <v/>
      </c>
      <c r="B23" s="13">
        <f>IF(OR($A23="",B$6=""),"",IF(COUNTIFS(Requests!$A$2:$A$200,$A23,Requests!$C$2:$C$200,"&lt;="&amp;B$6,Requests!$D$2:$D$200,"&gt;="&amp;B$6,Requests!$F$2:$F$200,"Approved")&gt;0,"A",IF(COUNTIFS(Requests!$A$2:$A$200,$A23,Requests!$C$2:$C$200,"&lt;="&amp;B$6,Requests!$D$2:$D$200,"&gt;="&amp;B$6,Requests!$F$2:$F$200,"Pending")&gt;0,"P","")))</f>
        <v/>
      </c>
      <c r="C23" s="13">
        <f>IF(OR($A23="",C$6=""),"",IF(COUNTIFS(Requests!$A$2:$A$200,$A23,Requests!$C$2:$C$200,"&lt;="&amp;C$6,Requests!$D$2:$D$200,"&gt;="&amp;C$6,Requests!$F$2:$F$200,"Approved")&gt;0,"A",IF(COUNTIFS(Requests!$A$2:$A$200,$A23,Requests!$C$2:$C$200,"&lt;="&amp;C$6,Requests!$D$2:$D$200,"&gt;="&amp;C$6,Requests!$F$2:$F$200,"Pending")&gt;0,"P","")))</f>
        <v/>
      </c>
      <c r="D23" s="13">
        <f>IF(OR($A23="",D$6=""),"",IF(COUNTIFS(Requests!$A$2:$A$200,$A23,Requests!$C$2:$C$200,"&lt;="&amp;D$6,Requests!$D$2:$D$200,"&gt;="&amp;D$6,Requests!$F$2:$F$200,"Approved")&gt;0,"A",IF(COUNTIFS(Requests!$A$2:$A$200,$A23,Requests!$C$2:$C$200,"&lt;="&amp;D$6,Requests!$D$2:$D$200,"&gt;="&amp;D$6,Requests!$F$2:$F$200,"Pending")&gt;0,"P","")))</f>
        <v/>
      </c>
      <c r="E23" s="13">
        <f>IF(OR($A23="",E$6=""),"",IF(COUNTIFS(Requests!$A$2:$A$200,$A23,Requests!$C$2:$C$200,"&lt;="&amp;E$6,Requests!$D$2:$D$200,"&gt;="&amp;E$6,Requests!$F$2:$F$200,"Approved")&gt;0,"A",IF(COUNTIFS(Requests!$A$2:$A$200,$A23,Requests!$C$2:$C$200,"&lt;="&amp;E$6,Requests!$D$2:$D$200,"&gt;="&amp;E$6,Requests!$F$2:$F$200,"Pending")&gt;0,"P","")))</f>
        <v/>
      </c>
      <c r="F23" s="13">
        <f>IF(OR($A23="",F$6=""),"",IF(COUNTIFS(Requests!$A$2:$A$200,$A23,Requests!$C$2:$C$200,"&lt;="&amp;F$6,Requests!$D$2:$D$200,"&gt;="&amp;F$6,Requests!$F$2:$F$200,"Approved")&gt;0,"A",IF(COUNTIFS(Requests!$A$2:$A$200,$A23,Requests!$C$2:$C$200,"&lt;="&amp;F$6,Requests!$D$2:$D$200,"&gt;="&amp;F$6,Requests!$F$2:$F$200,"Pending")&gt;0,"P","")))</f>
        <v/>
      </c>
      <c r="G23" s="13">
        <f>IF(OR($A23="",G$6=""),"",IF(COUNTIFS(Requests!$A$2:$A$200,$A23,Requests!$C$2:$C$200,"&lt;="&amp;G$6,Requests!$D$2:$D$200,"&gt;="&amp;G$6,Requests!$F$2:$F$200,"Approved")&gt;0,"A",IF(COUNTIFS(Requests!$A$2:$A$200,$A23,Requests!$C$2:$C$200,"&lt;="&amp;G$6,Requests!$D$2:$D$200,"&gt;="&amp;G$6,Requests!$F$2:$F$200,"Pending")&gt;0,"P","")))</f>
        <v/>
      </c>
      <c r="H23" s="13">
        <f>IF(OR($A23="",H$6=""),"",IF(COUNTIFS(Requests!$A$2:$A$200,$A23,Requests!$C$2:$C$200,"&lt;="&amp;H$6,Requests!$D$2:$D$200,"&gt;="&amp;H$6,Requests!$F$2:$F$200,"Approved")&gt;0,"A",IF(COUNTIFS(Requests!$A$2:$A$200,$A23,Requests!$C$2:$C$200,"&lt;="&amp;H$6,Requests!$D$2:$D$200,"&gt;="&amp;H$6,Requests!$F$2:$F$200,"Pending")&gt;0,"P","")))</f>
        <v/>
      </c>
      <c r="I23" s="13">
        <f>IF(OR($A23="",I$6=""),"",IF(COUNTIFS(Requests!$A$2:$A$200,$A23,Requests!$C$2:$C$200,"&lt;="&amp;I$6,Requests!$D$2:$D$200,"&gt;="&amp;I$6,Requests!$F$2:$F$200,"Approved")&gt;0,"A",IF(COUNTIFS(Requests!$A$2:$A$200,$A23,Requests!$C$2:$C$200,"&lt;="&amp;I$6,Requests!$D$2:$D$200,"&gt;="&amp;I$6,Requests!$F$2:$F$200,"Pending")&gt;0,"P","")))</f>
        <v/>
      </c>
      <c r="J23" s="13">
        <f>IF(OR($A23="",J$6=""),"",IF(COUNTIFS(Requests!$A$2:$A$200,$A23,Requests!$C$2:$C$200,"&lt;="&amp;J$6,Requests!$D$2:$D$200,"&gt;="&amp;J$6,Requests!$F$2:$F$200,"Approved")&gt;0,"A",IF(COUNTIFS(Requests!$A$2:$A$200,$A23,Requests!$C$2:$C$200,"&lt;="&amp;J$6,Requests!$D$2:$D$200,"&gt;="&amp;J$6,Requests!$F$2:$F$200,"Pending")&gt;0,"P","")))</f>
        <v/>
      </c>
      <c r="K23" s="13">
        <f>IF(OR($A23="",K$6=""),"",IF(COUNTIFS(Requests!$A$2:$A$200,$A23,Requests!$C$2:$C$200,"&lt;="&amp;K$6,Requests!$D$2:$D$200,"&gt;="&amp;K$6,Requests!$F$2:$F$200,"Approved")&gt;0,"A",IF(COUNTIFS(Requests!$A$2:$A$200,$A23,Requests!$C$2:$C$200,"&lt;="&amp;K$6,Requests!$D$2:$D$200,"&gt;="&amp;K$6,Requests!$F$2:$F$200,"Pending")&gt;0,"P","")))</f>
        <v/>
      </c>
      <c r="L23" s="13">
        <f>IF(OR($A23="",L$6=""),"",IF(COUNTIFS(Requests!$A$2:$A$200,$A23,Requests!$C$2:$C$200,"&lt;="&amp;L$6,Requests!$D$2:$D$200,"&gt;="&amp;L$6,Requests!$F$2:$F$200,"Approved")&gt;0,"A",IF(COUNTIFS(Requests!$A$2:$A$200,$A23,Requests!$C$2:$C$200,"&lt;="&amp;L$6,Requests!$D$2:$D$200,"&gt;="&amp;L$6,Requests!$F$2:$F$200,"Pending")&gt;0,"P","")))</f>
        <v/>
      </c>
      <c r="M23" s="13">
        <f>IF(OR($A23="",M$6=""),"",IF(COUNTIFS(Requests!$A$2:$A$200,$A23,Requests!$C$2:$C$200,"&lt;="&amp;M$6,Requests!$D$2:$D$200,"&gt;="&amp;M$6,Requests!$F$2:$F$200,"Approved")&gt;0,"A",IF(COUNTIFS(Requests!$A$2:$A$200,$A23,Requests!$C$2:$C$200,"&lt;="&amp;M$6,Requests!$D$2:$D$200,"&gt;="&amp;M$6,Requests!$F$2:$F$200,"Pending")&gt;0,"P","")))</f>
        <v/>
      </c>
      <c r="N23" s="13">
        <f>IF(OR($A23="",N$6=""),"",IF(COUNTIFS(Requests!$A$2:$A$200,$A23,Requests!$C$2:$C$200,"&lt;="&amp;N$6,Requests!$D$2:$D$200,"&gt;="&amp;N$6,Requests!$F$2:$F$200,"Approved")&gt;0,"A",IF(COUNTIFS(Requests!$A$2:$A$200,$A23,Requests!$C$2:$C$200,"&lt;="&amp;N$6,Requests!$D$2:$D$200,"&gt;="&amp;N$6,Requests!$F$2:$F$200,"Pending")&gt;0,"P","")))</f>
        <v/>
      </c>
      <c r="O23" s="13">
        <f>IF(OR($A23="",O$6=""),"",IF(COUNTIFS(Requests!$A$2:$A$200,$A23,Requests!$C$2:$C$200,"&lt;="&amp;O$6,Requests!$D$2:$D$200,"&gt;="&amp;O$6,Requests!$F$2:$F$200,"Approved")&gt;0,"A",IF(COUNTIFS(Requests!$A$2:$A$200,$A23,Requests!$C$2:$C$200,"&lt;="&amp;O$6,Requests!$D$2:$D$200,"&gt;="&amp;O$6,Requests!$F$2:$F$200,"Pending")&gt;0,"P","")))</f>
        <v/>
      </c>
      <c r="P23" s="13">
        <f>IF(OR($A23="",P$6=""),"",IF(COUNTIFS(Requests!$A$2:$A$200,$A23,Requests!$C$2:$C$200,"&lt;="&amp;P$6,Requests!$D$2:$D$200,"&gt;="&amp;P$6,Requests!$F$2:$F$200,"Approved")&gt;0,"A",IF(COUNTIFS(Requests!$A$2:$A$200,$A23,Requests!$C$2:$C$200,"&lt;="&amp;P$6,Requests!$D$2:$D$200,"&gt;="&amp;P$6,Requests!$F$2:$F$200,"Pending")&gt;0,"P","")))</f>
        <v/>
      </c>
      <c r="Q23" s="13">
        <f>IF(OR($A23="",Q$6=""),"",IF(COUNTIFS(Requests!$A$2:$A$200,$A23,Requests!$C$2:$C$200,"&lt;="&amp;Q$6,Requests!$D$2:$D$200,"&gt;="&amp;Q$6,Requests!$F$2:$F$200,"Approved")&gt;0,"A",IF(COUNTIFS(Requests!$A$2:$A$200,$A23,Requests!$C$2:$C$200,"&lt;="&amp;Q$6,Requests!$D$2:$D$200,"&gt;="&amp;Q$6,Requests!$F$2:$F$200,"Pending")&gt;0,"P","")))</f>
        <v/>
      </c>
      <c r="R23" s="13">
        <f>IF(OR($A23="",R$6=""),"",IF(COUNTIFS(Requests!$A$2:$A$200,$A23,Requests!$C$2:$C$200,"&lt;="&amp;R$6,Requests!$D$2:$D$200,"&gt;="&amp;R$6,Requests!$F$2:$F$200,"Approved")&gt;0,"A",IF(COUNTIFS(Requests!$A$2:$A$200,$A23,Requests!$C$2:$C$200,"&lt;="&amp;R$6,Requests!$D$2:$D$200,"&gt;="&amp;R$6,Requests!$F$2:$F$200,"Pending")&gt;0,"P","")))</f>
        <v/>
      </c>
      <c r="S23" s="13">
        <f>IF(OR($A23="",S$6=""),"",IF(COUNTIFS(Requests!$A$2:$A$200,$A23,Requests!$C$2:$C$200,"&lt;="&amp;S$6,Requests!$D$2:$D$200,"&gt;="&amp;S$6,Requests!$F$2:$F$200,"Approved")&gt;0,"A",IF(COUNTIFS(Requests!$A$2:$A$200,$A23,Requests!$C$2:$C$200,"&lt;="&amp;S$6,Requests!$D$2:$D$200,"&gt;="&amp;S$6,Requests!$F$2:$F$200,"Pending")&gt;0,"P","")))</f>
        <v/>
      </c>
      <c r="T23" s="13">
        <f>IF(OR($A23="",T$6=""),"",IF(COUNTIFS(Requests!$A$2:$A$200,$A23,Requests!$C$2:$C$200,"&lt;="&amp;T$6,Requests!$D$2:$D$200,"&gt;="&amp;T$6,Requests!$F$2:$F$200,"Approved")&gt;0,"A",IF(COUNTIFS(Requests!$A$2:$A$200,$A23,Requests!$C$2:$C$200,"&lt;="&amp;T$6,Requests!$D$2:$D$200,"&gt;="&amp;T$6,Requests!$F$2:$F$200,"Pending")&gt;0,"P","")))</f>
        <v/>
      </c>
      <c r="U23" s="13">
        <f>IF(OR($A23="",U$6=""),"",IF(COUNTIFS(Requests!$A$2:$A$200,$A23,Requests!$C$2:$C$200,"&lt;="&amp;U$6,Requests!$D$2:$D$200,"&gt;="&amp;U$6,Requests!$F$2:$F$200,"Approved")&gt;0,"A",IF(COUNTIFS(Requests!$A$2:$A$200,$A23,Requests!$C$2:$C$200,"&lt;="&amp;U$6,Requests!$D$2:$D$200,"&gt;="&amp;U$6,Requests!$F$2:$F$200,"Pending")&gt;0,"P","")))</f>
        <v/>
      </c>
      <c r="V23" s="13">
        <f>IF(OR($A23="",V$6=""),"",IF(COUNTIFS(Requests!$A$2:$A$200,$A23,Requests!$C$2:$C$200,"&lt;="&amp;V$6,Requests!$D$2:$D$200,"&gt;="&amp;V$6,Requests!$F$2:$F$200,"Approved")&gt;0,"A",IF(COUNTIFS(Requests!$A$2:$A$200,$A23,Requests!$C$2:$C$200,"&lt;="&amp;V$6,Requests!$D$2:$D$200,"&gt;="&amp;V$6,Requests!$F$2:$F$200,"Pending")&gt;0,"P","")))</f>
        <v/>
      </c>
      <c r="W23" s="13">
        <f>IF(OR($A23="",W$6=""),"",IF(COUNTIFS(Requests!$A$2:$A$200,$A23,Requests!$C$2:$C$200,"&lt;="&amp;W$6,Requests!$D$2:$D$200,"&gt;="&amp;W$6,Requests!$F$2:$F$200,"Approved")&gt;0,"A",IF(COUNTIFS(Requests!$A$2:$A$200,$A23,Requests!$C$2:$C$200,"&lt;="&amp;W$6,Requests!$D$2:$D$200,"&gt;="&amp;W$6,Requests!$F$2:$F$200,"Pending")&gt;0,"P","")))</f>
        <v/>
      </c>
      <c r="X23" s="13">
        <f>IF(OR($A23="",X$6=""),"",IF(COUNTIFS(Requests!$A$2:$A$200,$A23,Requests!$C$2:$C$200,"&lt;="&amp;X$6,Requests!$D$2:$D$200,"&gt;="&amp;X$6,Requests!$F$2:$F$200,"Approved")&gt;0,"A",IF(COUNTIFS(Requests!$A$2:$A$200,$A23,Requests!$C$2:$C$200,"&lt;="&amp;X$6,Requests!$D$2:$D$200,"&gt;="&amp;X$6,Requests!$F$2:$F$200,"Pending")&gt;0,"P","")))</f>
        <v/>
      </c>
      <c r="Y23" s="13">
        <f>IF(OR($A23="",Y$6=""),"",IF(COUNTIFS(Requests!$A$2:$A$200,$A23,Requests!$C$2:$C$200,"&lt;="&amp;Y$6,Requests!$D$2:$D$200,"&gt;="&amp;Y$6,Requests!$F$2:$F$200,"Approved")&gt;0,"A",IF(COUNTIFS(Requests!$A$2:$A$200,$A23,Requests!$C$2:$C$200,"&lt;="&amp;Y$6,Requests!$D$2:$D$200,"&gt;="&amp;Y$6,Requests!$F$2:$F$200,"Pending")&gt;0,"P","")))</f>
        <v/>
      </c>
      <c r="Z23" s="13">
        <f>IF(OR($A23="",Z$6=""),"",IF(COUNTIFS(Requests!$A$2:$A$200,$A23,Requests!$C$2:$C$200,"&lt;="&amp;Z$6,Requests!$D$2:$D$200,"&gt;="&amp;Z$6,Requests!$F$2:$F$200,"Approved")&gt;0,"A",IF(COUNTIFS(Requests!$A$2:$A$200,$A23,Requests!$C$2:$C$200,"&lt;="&amp;Z$6,Requests!$D$2:$D$200,"&gt;="&amp;Z$6,Requests!$F$2:$F$200,"Pending")&gt;0,"P","")))</f>
        <v/>
      </c>
      <c r="AA23" s="13">
        <f>IF(OR($A23="",AA$6=""),"",IF(COUNTIFS(Requests!$A$2:$A$200,$A23,Requests!$C$2:$C$200,"&lt;="&amp;AA$6,Requests!$D$2:$D$200,"&gt;="&amp;AA$6,Requests!$F$2:$F$200,"Approved")&gt;0,"A",IF(COUNTIFS(Requests!$A$2:$A$200,$A23,Requests!$C$2:$C$200,"&lt;="&amp;AA$6,Requests!$D$2:$D$200,"&gt;="&amp;AA$6,Requests!$F$2:$F$200,"Pending")&gt;0,"P","")))</f>
        <v/>
      </c>
      <c r="AB23" s="13">
        <f>IF(OR($A23="",AB$6=""),"",IF(COUNTIFS(Requests!$A$2:$A$200,$A23,Requests!$C$2:$C$200,"&lt;="&amp;AB$6,Requests!$D$2:$D$200,"&gt;="&amp;AB$6,Requests!$F$2:$F$200,"Approved")&gt;0,"A",IF(COUNTIFS(Requests!$A$2:$A$200,$A23,Requests!$C$2:$C$200,"&lt;="&amp;AB$6,Requests!$D$2:$D$200,"&gt;="&amp;AB$6,Requests!$F$2:$F$200,"Pending")&gt;0,"P","")))</f>
        <v/>
      </c>
      <c r="AC23" s="13">
        <f>IF(OR($A23="",AC$6=""),"",IF(COUNTIFS(Requests!$A$2:$A$200,$A23,Requests!$C$2:$C$200,"&lt;="&amp;AC$6,Requests!$D$2:$D$200,"&gt;="&amp;AC$6,Requests!$F$2:$F$200,"Approved")&gt;0,"A",IF(COUNTIFS(Requests!$A$2:$A$200,$A23,Requests!$C$2:$C$200,"&lt;="&amp;AC$6,Requests!$D$2:$D$200,"&gt;="&amp;AC$6,Requests!$F$2:$F$200,"Pending")&gt;0,"P","")))</f>
        <v/>
      </c>
      <c r="AD23" s="13">
        <f>IF(OR($A23="",AD$6=""),"",IF(COUNTIFS(Requests!$A$2:$A$200,$A23,Requests!$C$2:$C$200,"&lt;="&amp;AD$6,Requests!$D$2:$D$200,"&gt;="&amp;AD$6,Requests!$F$2:$F$200,"Approved")&gt;0,"A",IF(COUNTIFS(Requests!$A$2:$A$200,$A23,Requests!$C$2:$C$200,"&lt;="&amp;AD$6,Requests!$D$2:$D$200,"&gt;="&amp;AD$6,Requests!$F$2:$F$200,"Pending")&gt;0,"P","")))</f>
        <v/>
      </c>
      <c r="AE23" s="13">
        <f>IF(OR($A23="",AE$6=""),"",IF(COUNTIFS(Requests!$A$2:$A$200,$A23,Requests!$C$2:$C$200,"&lt;="&amp;AE$6,Requests!$D$2:$D$200,"&gt;="&amp;AE$6,Requests!$F$2:$F$200,"Approved")&gt;0,"A",IF(COUNTIFS(Requests!$A$2:$A$200,$A23,Requests!$C$2:$C$200,"&lt;="&amp;AE$6,Requests!$D$2:$D$200,"&gt;="&amp;AE$6,Requests!$F$2:$F$200,"Pending")&gt;0,"P","")))</f>
        <v/>
      </c>
      <c r="AF23" s="13">
        <f>IF(OR($A23="",AF$6=""),"",IF(COUNTIFS(Requests!$A$2:$A$200,$A23,Requests!$C$2:$C$200,"&lt;="&amp;AF$6,Requests!$D$2:$D$200,"&gt;="&amp;AF$6,Requests!$F$2:$F$200,"Approved")&gt;0,"A",IF(COUNTIFS(Requests!$A$2:$A$200,$A23,Requests!$C$2:$C$200,"&lt;="&amp;AF$6,Requests!$D$2:$D$200,"&gt;="&amp;AF$6,Requests!$F$2:$F$200,"Pending")&gt;0,"P","")))</f>
        <v/>
      </c>
    </row>
    <row r="24">
      <c r="A24">
        <f>IF(Balances!A27="","",Balances!A27)</f>
        <v/>
      </c>
      <c r="B24" s="13">
        <f>IF(OR($A24="",B$6=""),"",IF(COUNTIFS(Requests!$A$2:$A$200,$A24,Requests!$C$2:$C$200,"&lt;="&amp;B$6,Requests!$D$2:$D$200,"&gt;="&amp;B$6,Requests!$F$2:$F$200,"Approved")&gt;0,"A",IF(COUNTIFS(Requests!$A$2:$A$200,$A24,Requests!$C$2:$C$200,"&lt;="&amp;B$6,Requests!$D$2:$D$200,"&gt;="&amp;B$6,Requests!$F$2:$F$200,"Pending")&gt;0,"P","")))</f>
        <v/>
      </c>
      <c r="C24" s="13">
        <f>IF(OR($A24="",C$6=""),"",IF(COUNTIFS(Requests!$A$2:$A$200,$A24,Requests!$C$2:$C$200,"&lt;="&amp;C$6,Requests!$D$2:$D$200,"&gt;="&amp;C$6,Requests!$F$2:$F$200,"Approved")&gt;0,"A",IF(COUNTIFS(Requests!$A$2:$A$200,$A24,Requests!$C$2:$C$200,"&lt;="&amp;C$6,Requests!$D$2:$D$200,"&gt;="&amp;C$6,Requests!$F$2:$F$200,"Pending")&gt;0,"P","")))</f>
        <v/>
      </c>
      <c r="D24" s="13">
        <f>IF(OR($A24="",D$6=""),"",IF(COUNTIFS(Requests!$A$2:$A$200,$A24,Requests!$C$2:$C$200,"&lt;="&amp;D$6,Requests!$D$2:$D$200,"&gt;="&amp;D$6,Requests!$F$2:$F$200,"Approved")&gt;0,"A",IF(COUNTIFS(Requests!$A$2:$A$200,$A24,Requests!$C$2:$C$200,"&lt;="&amp;D$6,Requests!$D$2:$D$200,"&gt;="&amp;D$6,Requests!$F$2:$F$200,"Pending")&gt;0,"P","")))</f>
        <v/>
      </c>
      <c r="E24" s="13">
        <f>IF(OR($A24="",E$6=""),"",IF(COUNTIFS(Requests!$A$2:$A$200,$A24,Requests!$C$2:$C$200,"&lt;="&amp;E$6,Requests!$D$2:$D$200,"&gt;="&amp;E$6,Requests!$F$2:$F$200,"Approved")&gt;0,"A",IF(COUNTIFS(Requests!$A$2:$A$200,$A24,Requests!$C$2:$C$200,"&lt;="&amp;E$6,Requests!$D$2:$D$200,"&gt;="&amp;E$6,Requests!$F$2:$F$200,"Pending")&gt;0,"P","")))</f>
        <v/>
      </c>
      <c r="F24" s="13">
        <f>IF(OR($A24="",F$6=""),"",IF(COUNTIFS(Requests!$A$2:$A$200,$A24,Requests!$C$2:$C$200,"&lt;="&amp;F$6,Requests!$D$2:$D$200,"&gt;="&amp;F$6,Requests!$F$2:$F$200,"Approved")&gt;0,"A",IF(COUNTIFS(Requests!$A$2:$A$200,$A24,Requests!$C$2:$C$200,"&lt;="&amp;F$6,Requests!$D$2:$D$200,"&gt;="&amp;F$6,Requests!$F$2:$F$200,"Pending")&gt;0,"P","")))</f>
        <v/>
      </c>
      <c r="G24" s="13">
        <f>IF(OR($A24="",G$6=""),"",IF(COUNTIFS(Requests!$A$2:$A$200,$A24,Requests!$C$2:$C$200,"&lt;="&amp;G$6,Requests!$D$2:$D$200,"&gt;="&amp;G$6,Requests!$F$2:$F$200,"Approved")&gt;0,"A",IF(COUNTIFS(Requests!$A$2:$A$200,$A24,Requests!$C$2:$C$200,"&lt;="&amp;G$6,Requests!$D$2:$D$200,"&gt;="&amp;G$6,Requests!$F$2:$F$200,"Pending")&gt;0,"P","")))</f>
        <v/>
      </c>
      <c r="H24" s="13">
        <f>IF(OR($A24="",H$6=""),"",IF(COUNTIFS(Requests!$A$2:$A$200,$A24,Requests!$C$2:$C$200,"&lt;="&amp;H$6,Requests!$D$2:$D$200,"&gt;="&amp;H$6,Requests!$F$2:$F$200,"Approved")&gt;0,"A",IF(COUNTIFS(Requests!$A$2:$A$200,$A24,Requests!$C$2:$C$200,"&lt;="&amp;H$6,Requests!$D$2:$D$200,"&gt;="&amp;H$6,Requests!$F$2:$F$200,"Pending")&gt;0,"P","")))</f>
        <v/>
      </c>
      <c r="I24" s="13">
        <f>IF(OR($A24="",I$6=""),"",IF(COUNTIFS(Requests!$A$2:$A$200,$A24,Requests!$C$2:$C$200,"&lt;="&amp;I$6,Requests!$D$2:$D$200,"&gt;="&amp;I$6,Requests!$F$2:$F$200,"Approved")&gt;0,"A",IF(COUNTIFS(Requests!$A$2:$A$200,$A24,Requests!$C$2:$C$200,"&lt;="&amp;I$6,Requests!$D$2:$D$200,"&gt;="&amp;I$6,Requests!$F$2:$F$200,"Pending")&gt;0,"P","")))</f>
        <v/>
      </c>
      <c r="J24" s="13">
        <f>IF(OR($A24="",J$6=""),"",IF(COUNTIFS(Requests!$A$2:$A$200,$A24,Requests!$C$2:$C$200,"&lt;="&amp;J$6,Requests!$D$2:$D$200,"&gt;="&amp;J$6,Requests!$F$2:$F$200,"Approved")&gt;0,"A",IF(COUNTIFS(Requests!$A$2:$A$200,$A24,Requests!$C$2:$C$200,"&lt;="&amp;J$6,Requests!$D$2:$D$200,"&gt;="&amp;J$6,Requests!$F$2:$F$200,"Pending")&gt;0,"P","")))</f>
        <v/>
      </c>
      <c r="K24" s="13">
        <f>IF(OR($A24="",K$6=""),"",IF(COUNTIFS(Requests!$A$2:$A$200,$A24,Requests!$C$2:$C$200,"&lt;="&amp;K$6,Requests!$D$2:$D$200,"&gt;="&amp;K$6,Requests!$F$2:$F$200,"Approved")&gt;0,"A",IF(COUNTIFS(Requests!$A$2:$A$200,$A24,Requests!$C$2:$C$200,"&lt;="&amp;K$6,Requests!$D$2:$D$200,"&gt;="&amp;K$6,Requests!$F$2:$F$200,"Pending")&gt;0,"P","")))</f>
        <v/>
      </c>
      <c r="L24" s="13">
        <f>IF(OR($A24="",L$6=""),"",IF(COUNTIFS(Requests!$A$2:$A$200,$A24,Requests!$C$2:$C$200,"&lt;="&amp;L$6,Requests!$D$2:$D$200,"&gt;="&amp;L$6,Requests!$F$2:$F$200,"Approved")&gt;0,"A",IF(COUNTIFS(Requests!$A$2:$A$200,$A24,Requests!$C$2:$C$200,"&lt;="&amp;L$6,Requests!$D$2:$D$200,"&gt;="&amp;L$6,Requests!$F$2:$F$200,"Pending")&gt;0,"P","")))</f>
        <v/>
      </c>
      <c r="M24" s="13">
        <f>IF(OR($A24="",M$6=""),"",IF(COUNTIFS(Requests!$A$2:$A$200,$A24,Requests!$C$2:$C$200,"&lt;="&amp;M$6,Requests!$D$2:$D$200,"&gt;="&amp;M$6,Requests!$F$2:$F$200,"Approved")&gt;0,"A",IF(COUNTIFS(Requests!$A$2:$A$200,$A24,Requests!$C$2:$C$200,"&lt;="&amp;M$6,Requests!$D$2:$D$200,"&gt;="&amp;M$6,Requests!$F$2:$F$200,"Pending")&gt;0,"P","")))</f>
        <v/>
      </c>
      <c r="N24" s="13">
        <f>IF(OR($A24="",N$6=""),"",IF(COUNTIFS(Requests!$A$2:$A$200,$A24,Requests!$C$2:$C$200,"&lt;="&amp;N$6,Requests!$D$2:$D$200,"&gt;="&amp;N$6,Requests!$F$2:$F$200,"Approved")&gt;0,"A",IF(COUNTIFS(Requests!$A$2:$A$200,$A24,Requests!$C$2:$C$200,"&lt;="&amp;N$6,Requests!$D$2:$D$200,"&gt;="&amp;N$6,Requests!$F$2:$F$200,"Pending")&gt;0,"P","")))</f>
        <v/>
      </c>
      <c r="O24" s="13">
        <f>IF(OR($A24="",O$6=""),"",IF(COUNTIFS(Requests!$A$2:$A$200,$A24,Requests!$C$2:$C$200,"&lt;="&amp;O$6,Requests!$D$2:$D$200,"&gt;="&amp;O$6,Requests!$F$2:$F$200,"Approved")&gt;0,"A",IF(COUNTIFS(Requests!$A$2:$A$200,$A24,Requests!$C$2:$C$200,"&lt;="&amp;O$6,Requests!$D$2:$D$200,"&gt;="&amp;O$6,Requests!$F$2:$F$200,"Pending")&gt;0,"P","")))</f>
        <v/>
      </c>
      <c r="P24" s="13">
        <f>IF(OR($A24="",P$6=""),"",IF(COUNTIFS(Requests!$A$2:$A$200,$A24,Requests!$C$2:$C$200,"&lt;="&amp;P$6,Requests!$D$2:$D$200,"&gt;="&amp;P$6,Requests!$F$2:$F$200,"Approved")&gt;0,"A",IF(COUNTIFS(Requests!$A$2:$A$200,$A24,Requests!$C$2:$C$200,"&lt;="&amp;P$6,Requests!$D$2:$D$200,"&gt;="&amp;P$6,Requests!$F$2:$F$200,"Pending")&gt;0,"P","")))</f>
        <v/>
      </c>
      <c r="Q24" s="13">
        <f>IF(OR($A24="",Q$6=""),"",IF(COUNTIFS(Requests!$A$2:$A$200,$A24,Requests!$C$2:$C$200,"&lt;="&amp;Q$6,Requests!$D$2:$D$200,"&gt;="&amp;Q$6,Requests!$F$2:$F$200,"Approved")&gt;0,"A",IF(COUNTIFS(Requests!$A$2:$A$200,$A24,Requests!$C$2:$C$200,"&lt;="&amp;Q$6,Requests!$D$2:$D$200,"&gt;="&amp;Q$6,Requests!$F$2:$F$200,"Pending")&gt;0,"P","")))</f>
        <v/>
      </c>
      <c r="R24" s="13">
        <f>IF(OR($A24="",R$6=""),"",IF(COUNTIFS(Requests!$A$2:$A$200,$A24,Requests!$C$2:$C$200,"&lt;="&amp;R$6,Requests!$D$2:$D$200,"&gt;="&amp;R$6,Requests!$F$2:$F$200,"Approved")&gt;0,"A",IF(COUNTIFS(Requests!$A$2:$A$200,$A24,Requests!$C$2:$C$200,"&lt;="&amp;R$6,Requests!$D$2:$D$200,"&gt;="&amp;R$6,Requests!$F$2:$F$200,"Pending")&gt;0,"P","")))</f>
        <v/>
      </c>
      <c r="S24" s="13">
        <f>IF(OR($A24="",S$6=""),"",IF(COUNTIFS(Requests!$A$2:$A$200,$A24,Requests!$C$2:$C$200,"&lt;="&amp;S$6,Requests!$D$2:$D$200,"&gt;="&amp;S$6,Requests!$F$2:$F$200,"Approved")&gt;0,"A",IF(COUNTIFS(Requests!$A$2:$A$200,$A24,Requests!$C$2:$C$200,"&lt;="&amp;S$6,Requests!$D$2:$D$200,"&gt;="&amp;S$6,Requests!$F$2:$F$200,"Pending")&gt;0,"P","")))</f>
        <v/>
      </c>
      <c r="T24" s="13">
        <f>IF(OR($A24="",T$6=""),"",IF(COUNTIFS(Requests!$A$2:$A$200,$A24,Requests!$C$2:$C$200,"&lt;="&amp;T$6,Requests!$D$2:$D$200,"&gt;="&amp;T$6,Requests!$F$2:$F$200,"Approved")&gt;0,"A",IF(COUNTIFS(Requests!$A$2:$A$200,$A24,Requests!$C$2:$C$200,"&lt;="&amp;T$6,Requests!$D$2:$D$200,"&gt;="&amp;T$6,Requests!$F$2:$F$200,"Pending")&gt;0,"P","")))</f>
        <v/>
      </c>
      <c r="U24" s="13">
        <f>IF(OR($A24="",U$6=""),"",IF(COUNTIFS(Requests!$A$2:$A$200,$A24,Requests!$C$2:$C$200,"&lt;="&amp;U$6,Requests!$D$2:$D$200,"&gt;="&amp;U$6,Requests!$F$2:$F$200,"Approved")&gt;0,"A",IF(COUNTIFS(Requests!$A$2:$A$200,$A24,Requests!$C$2:$C$200,"&lt;="&amp;U$6,Requests!$D$2:$D$200,"&gt;="&amp;U$6,Requests!$F$2:$F$200,"Pending")&gt;0,"P","")))</f>
        <v/>
      </c>
      <c r="V24" s="13">
        <f>IF(OR($A24="",V$6=""),"",IF(COUNTIFS(Requests!$A$2:$A$200,$A24,Requests!$C$2:$C$200,"&lt;="&amp;V$6,Requests!$D$2:$D$200,"&gt;="&amp;V$6,Requests!$F$2:$F$200,"Approved")&gt;0,"A",IF(COUNTIFS(Requests!$A$2:$A$200,$A24,Requests!$C$2:$C$200,"&lt;="&amp;V$6,Requests!$D$2:$D$200,"&gt;="&amp;V$6,Requests!$F$2:$F$200,"Pending")&gt;0,"P","")))</f>
        <v/>
      </c>
      <c r="W24" s="13">
        <f>IF(OR($A24="",W$6=""),"",IF(COUNTIFS(Requests!$A$2:$A$200,$A24,Requests!$C$2:$C$200,"&lt;="&amp;W$6,Requests!$D$2:$D$200,"&gt;="&amp;W$6,Requests!$F$2:$F$200,"Approved")&gt;0,"A",IF(COUNTIFS(Requests!$A$2:$A$200,$A24,Requests!$C$2:$C$200,"&lt;="&amp;W$6,Requests!$D$2:$D$200,"&gt;="&amp;W$6,Requests!$F$2:$F$200,"Pending")&gt;0,"P","")))</f>
        <v/>
      </c>
      <c r="X24" s="13">
        <f>IF(OR($A24="",X$6=""),"",IF(COUNTIFS(Requests!$A$2:$A$200,$A24,Requests!$C$2:$C$200,"&lt;="&amp;X$6,Requests!$D$2:$D$200,"&gt;="&amp;X$6,Requests!$F$2:$F$200,"Approved")&gt;0,"A",IF(COUNTIFS(Requests!$A$2:$A$200,$A24,Requests!$C$2:$C$200,"&lt;="&amp;X$6,Requests!$D$2:$D$200,"&gt;="&amp;X$6,Requests!$F$2:$F$200,"Pending")&gt;0,"P","")))</f>
        <v/>
      </c>
      <c r="Y24" s="13">
        <f>IF(OR($A24="",Y$6=""),"",IF(COUNTIFS(Requests!$A$2:$A$200,$A24,Requests!$C$2:$C$200,"&lt;="&amp;Y$6,Requests!$D$2:$D$200,"&gt;="&amp;Y$6,Requests!$F$2:$F$200,"Approved")&gt;0,"A",IF(COUNTIFS(Requests!$A$2:$A$200,$A24,Requests!$C$2:$C$200,"&lt;="&amp;Y$6,Requests!$D$2:$D$200,"&gt;="&amp;Y$6,Requests!$F$2:$F$200,"Pending")&gt;0,"P","")))</f>
        <v/>
      </c>
      <c r="Z24" s="13">
        <f>IF(OR($A24="",Z$6=""),"",IF(COUNTIFS(Requests!$A$2:$A$200,$A24,Requests!$C$2:$C$200,"&lt;="&amp;Z$6,Requests!$D$2:$D$200,"&gt;="&amp;Z$6,Requests!$F$2:$F$200,"Approved")&gt;0,"A",IF(COUNTIFS(Requests!$A$2:$A$200,$A24,Requests!$C$2:$C$200,"&lt;="&amp;Z$6,Requests!$D$2:$D$200,"&gt;="&amp;Z$6,Requests!$F$2:$F$200,"Pending")&gt;0,"P","")))</f>
        <v/>
      </c>
      <c r="AA24" s="13">
        <f>IF(OR($A24="",AA$6=""),"",IF(COUNTIFS(Requests!$A$2:$A$200,$A24,Requests!$C$2:$C$200,"&lt;="&amp;AA$6,Requests!$D$2:$D$200,"&gt;="&amp;AA$6,Requests!$F$2:$F$200,"Approved")&gt;0,"A",IF(COUNTIFS(Requests!$A$2:$A$200,$A24,Requests!$C$2:$C$200,"&lt;="&amp;AA$6,Requests!$D$2:$D$200,"&gt;="&amp;AA$6,Requests!$F$2:$F$200,"Pending")&gt;0,"P","")))</f>
        <v/>
      </c>
      <c r="AB24" s="13">
        <f>IF(OR($A24="",AB$6=""),"",IF(COUNTIFS(Requests!$A$2:$A$200,$A24,Requests!$C$2:$C$200,"&lt;="&amp;AB$6,Requests!$D$2:$D$200,"&gt;="&amp;AB$6,Requests!$F$2:$F$200,"Approved")&gt;0,"A",IF(COUNTIFS(Requests!$A$2:$A$200,$A24,Requests!$C$2:$C$200,"&lt;="&amp;AB$6,Requests!$D$2:$D$200,"&gt;="&amp;AB$6,Requests!$F$2:$F$200,"Pending")&gt;0,"P","")))</f>
        <v/>
      </c>
      <c r="AC24" s="13">
        <f>IF(OR($A24="",AC$6=""),"",IF(COUNTIFS(Requests!$A$2:$A$200,$A24,Requests!$C$2:$C$200,"&lt;="&amp;AC$6,Requests!$D$2:$D$200,"&gt;="&amp;AC$6,Requests!$F$2:$F$200,"Approved")&gt;0,"A",IF(COUNTIFS(Requests!$A$2:$A$200,$A24,Requests!$C$2:$C$200,"&lt;="&amp;AC$6,Requests!$D$2:$D$200,"&gt;="&amp;AC$6,Requests!$F$2:$F$200,"Pending")&gt;0,"P","")))</f>
        <v/>
      </c>
      <c r="AD24" s="13">
        <f>IF(OR($A24="",AD$6=""),"",IF(COUNTIFS(Requests!$A$2:$A$200,$A24,Requests!$C$2:$C$200,"&lt;="&amp;AD$6,Requests!$D$2:$D$200,"&gt;="&amp;AD$6,Requests!$F$2:$F$200,"Approved")&gt;0,"A",IF(COUNTIFS(Requests!$A$2:$A$200,$A24,Requests!$C$2:$C$200,"&lt;="&amp;AD$6,Requests!$D$2:$D$200,"&gt;="&amp;AD$6,Requests!$F$2:$F$200,"Pending")&gt;0,"P","")))</f>
        <v/>
      </c>
      <c r="AE24" s="13">
        <f>IF(OR($A24="",AE$6=""),"",IF(COUNTIFS(Requests!$A$2:$A$200,$A24,Requests!$C$2:$C$200,"&lt;="&amp;AE$6,Requests!$D$2:$D$200,"&gt;="&amp;AE$6,Requests!$F$2:$F$200,"Approved")&gt;0,"A",IF(COUNTIFS(Requests!$A$2:$A$200,$A24,Requests!$C$2:$C$200,"&lt;="&amp;AE$6,Requests!$D$2:$D$200,"&gt;="&amp;AE$6,Requests!$F$2:$F$200,"Pending")&gt;0,"P","")))</f>
        <v/>
      </c>
      <c r="AF24" s="13">
        <f>IF(OR($A24="",AF$6=""),"",IF(COUNTIFS(Requests!$A$2:$A$200,$A24,Requests!$C$2:$C$200,"&lt;="&amp;AF$6,Requests!$D$2:$D$200,"&gt;="&amp;AF$6,Requests!$F$2:$F$200,"Approved")&gt;0,"A",IF(COUNTIFS(Requests!$A$2:$A$200,$A24,Requests!$C$2:$C$200,"&lt;="&amp;AF$6,Requests!$D$2:$D$200,"&gt;="&amp;AF$6,Requests!$F$2:$F$200,"Pending")&gt;0,"P","")))</f>
        <v/>
      </c>
    </row>
    <row r="25">
      <c r="A25">
        <f>IF(Balances!A28="","",Balances!A28)</f>
        <v/>
      </c>
      <c r="B25" s="13">
        <f>IF(OR($A25="",B$6=""),"",IF(COUNTIFS(Requests!$A$2:$A$200,$A25,Requests!$C$2:$C$200,"&lt;="&amp;B$6,Requests!$D$2:$D$200,"&gt;="&amp;B$6,Requests!$F$2:$F$200,"Approved")&gt;0,"A",IF(COUNTIFS(Requests!$A$2:$A$200,$A25,Requests!$C$2:$C$200,"&lt;="&amp;B$6,Requests!$D$2:$D$200,"&gt;="&amp;B$6,Requests!$F$2:$F$200,"Pending")&gt;0,"P","")))</f>
        <v/>
      </c>
      <c r="C25" s="13">
        <f>IF(OR($A25="",C$6=""),"",IF(COUNTIFS(Requests!$A$2:$A$200,$A25,Requests!$C$2:$C$200,"&lt;="&amp;C$6,Requests!$D$2:$D$200,"&gt;="&amp;C$6,Requests!$F$2:$F$200,"Approved")&gt;0,"A",IF(COUNTIFS(Requests!$A$2:$A$200,$A25,Requests!$C$2:$C$200,"&lt;="&amp;C$6,Requests!$D$2:$D$200,"&gt;="&amp;C$6,Requests!$F$2:$F$200,"Pending")&gt;0,"P","")))</f>
        <v/>
      </c>
      <c r="D25" s="13">
        <f>IF(OR($A25="",D$6=""),"",IF(COUNTIFS(Requests!$A$2:$A$200,$A25,Requests!$C$2:$C$200,"&lt;="&amp;D$6,Requests!$D$2:$D$200,"&gt;="&amp;D$6,Requests!$F$2:$F$200,"Approved")&gt;0,"A",IF(COUNTIFS(Requests!$A$2:$A$200,$A25,Requests!$C$2:$C$200,"&lt;="&amp;D$6,Requests!$D$2:$D$200,"&gt;="&amp;D$6,Requests!$F$2:$F$200,"Pending")&gt;0,"P","")))</f>
        <v/>
      </c>
      <c r="E25" s="13">
        <f>IF(OR($A25="",E$6=""),"",IF(COUNTIFS(Requests!$A$2:$A$200,$A25,Requests!$C$2:$C$200,"&lt;="&amp;E$6,Requests!$D$2:$D$200,"&gt;="&amp;E$6,Requests!$F$2:$F$200,"Approved")&gt;0,"A",IF(COUNTIFS(Requests!$A$2:$A$200,$A25,Requests!$C$2:$C$200,"&lt;="&amp;E$6,Requests!$D$2:$D$200,"&gt;="&amp;E$6,Requests!$F$2:$F$200,"Pending")&gt;0,"P","")))</f>
        <v/>
      </c>
      <c r="F25" s="13">
        <f>IF(OR($A25="",F$6=""),"",IF(COUNTIFS(Requests!$A$2:$A$200,$A25,Requests!$C$2:$C$200,"&lt;="&amp;F$6,Requests!$D$2:$D$200,"&gt;="&amp;F$6,Requests!$F$2:$F$200,"Approved")&gt;0,"A",IF(COUNTIFS(Requests!$A$2:$A$200,$A25,Requests!$C$2:$C$200,"&lt;="&amp;F$6,Requests!$D$2:$D$200,"&gt;="&amp;F$6,Requests!$F$2:$F$200,"Pending")&gt;0,"P","")))</f>
        <v/>
      </c>
      <c r="G25" s="13">
        <f>IF(OR($A25="",G$6=""),"",IF(COUNTIFS(Requests!$A$2:$A$200,$A25,Requests!$C$2:$C$200,"&lt;="&amp;G$6,Requests!$D$2:$D$200,"&gt;="&amp;G$6,Requests!$F$2:$F$200,"Approved")&gt;0,"A",IF(COUNTIFS(Requests!$A$2:$A$200,$A25,Requests!$C$2:$C$200,"&lt;="&amp;G$6,Requests!$D$2:$D$200,"&gt;="&amp;G$6,Requests!$F$2:$F$200,"Pending")&gt;0,"P","")))</f>
        <v/>
      </c>
      <c r="H25" s="13">
        <f>IF(OR($A25="",H$6=""),"",IF(COUNTIFS(Requests!$A$2:$A$200,$A25,Requests!$C$2:$C$200,"&lt;="&amp;H$6,Requests!$D$2:$D$200,"&gt;="&amp;H$6,Requests!$F$2:$F$200,"Approved")&gt;0,"A",IF(COUNTIFS(Requests!$A$2:$A$200,$A25,Requests!$C$2:$C$200,"&lt;="&amp;H$6,Requests!$D$2:$D$200,"&gt;="&amp;H$6,Requests!$F$2:$F$200,"Pending")&gt;0,"P","")))</f>
        <v/>
      </c>
      <c r="I25" s="13">
        <f>IF(OR($A25="",I$6=""),"",IF(COUNTIFS(Requests!$A$2:$A$200,$A25,Requests!$C$2:$C$200,"&lt;="&amp;I$6,Requests!$D$2:$D$200,"&gt;="&amp;I$6,Requests!$F$2:$F$200,"Approved")&gt;0,"A",IF(COUNTIFS(Requests!$A$2:$A$200,$A25,Requests!$C$2:$C$200,"&lt;="&amp;I$6,Requests!$D$2:$D$200,"&gt;="&amp;I$6,Requests!$F$2:$F$200,"Pending")&gt;0,"P","")))</f>
        <v/>
      </c>
      <c r="J25" s="13">
        <f>IF(OR($A25="",J$6=""),"",IF(COUNTIFS(Requests!$A$2:$A$200,$A25,Requests!$C$2:$C$200,"&lt;="&amp;J$6,Requests!$D$2:$D$200,"&gt;="&amp;J$6,Requests!$F$2:$F$200,"Approved")&gt;0,"A",IF(COUNTIFS(Requests!$A$2:$A$200,$A25,Requests!$C$2:$C$200,"&lt;="&amp;J$6,Requests!$D$2:$D$200,"&gt;="&amp;J$6,Requests!$F$2:$F$200,"Pending")&gt;0,"P","")))</f>
        <v/>
      </c>
      <c r="K25" s="13">
        <f>IF(OR($A25="",K$6=""),"",IF(COUNTIFS(Requests!$A$2:$A$200,$A25,Requests!$C$2:$C$200,"&lt;="&amp;K$6,Requests!$D$2:$D$200,"&gt;="&amp;K$6,Requests!$F$2:$F$200,"Approved")&gt;0,"A",IF(COUNTIFS(Requests!$A$2:$A$200,$A25,Requests!$C$2:$C$200,"&lt;="&amp;K$6,Requests!$D$2:$D$200,"&gt;="&amp;K$6,Requests!$F$2:$F$200,"Pending")&gt;0,"P","")))</f>
        <v/>
      </c>
      <c r="L25" s="13">
        <f>IF(OR($A25="",L$6=""),"",IF(COUNTIFS(Requests!$A$2:$A$200,$A25,Requests!$C$2:$C$200,"&lt;="&amp;L$6,Requests!$D$2:$D$200,"&gt;="&amp;L$6,Requests!$F$2:$F$200,"Approved")&gt;0,"A",IF(COUNTIFS(Requests!$A$2:$A$200,$A25,Requests!$C$2:$C$200,"&lt;="&amp;L$6,Requests!$D$2:$D$200,"&gt;="&amp;L$6,Requests!$F$2:$F$200,"Pending")&gt;0,"P","")))</f>
        <v/>
      </c>
      <c r="M25" s="13">
        <f>IF(OR($A25="",M$6=""),"",IF(COUNTIFS(Requests!$A$2:$A$200,$A25,Requests!$C$2:$C$200,"&lt;="&amp;M$6,Requests!$D$2:$D$200,"&gt;="&amp;M$6,Requests!$F$2:$F$200,"Approved")&gt;0,"A",IF(COUNTIFS(Requests!$A$2:$A$200,$A25,Requests!$C$2:$C$200,"&lt;="&amp;M$6,Requests!$D$2:$D$200,"&gt;="&amp;M$6,Requests!$F$2:$F$200,"Pending")&gt;0,"P","")))</f>
        <v/>
      </c>
      <c r="N25" s="13">
        <f>IF(OR($A25="",N$6=""),"",IF(COUNTIFS(Requests!$A$2:$A$200,$A25,Requests!$C$2:$C$200,"&lt;="&amp;N$6,Requests!$D$2:$D$200,"&gt;="&amp;N$6,Requests!$F$2:$F$200,"Approved")&gt;0,"A",IF(COUNTIFS(Requests!$A$2:$A$200,$A25,Requests!$C$2:$C$200,"&lt;="&amp;N$6,Requests!$D$2:$D$200,"&gt;="&amp;N$6,Requests!$F$2:$F$200,"Pending")&gt;0,"P","")))</f>
        <v/>
      </c>
      <c r="O25" s="13">
        <f>IF(OR($A25="",O$6=""),"",IF(COUNTIFS(Requests!$A$2:$A$200,$A25,Requests!$C$2:$C$200,"&lt;="&amp;O$6,Requests!$D$2:$D$200,"&gt;="&amp;O$6,Requests!$F$2:$F$200,"Approved")&gt;0,"A",IF(COUNTIFS(Requests!$A$2:$A$200,$A25,Requests!$C$2:$C$200,"&lt;="&amp;O$6,Requests!$D$2:$D$200,"&gt;="&amp;O$6,Requests!$F$2:$F$200,"Pending")&gt;0,"P","")))</f>
        <v/>
      </c>
      <c r="P25" s="13">
        <f>IF(OR($A25="",P$6=""),"",IF(COUNTIFS(Requests!$A$2:$A$200,$A25,Requests!$C$2:$C$200,"&lt;="&amp;P$6,Requests!$D$2:$D$200,"&gt;="&amp;P$6,Requests!$F$2:$F$200,"Approved")&gt;0,"A",IF(COUNTIFS(Requests!$A$2:$A$200,$A25,Requests!$C$2:$C$200,"&lt;="&amp;P$6,Requests!$D$2:$D$200,"&gt;="&amp;P$6,Requests!$F$2:$F$200,"Pending")&gt;0,"P","")))</f>
        <v/>
      </c>
      <c r="Q25" s="13">
        <f>IF(OR($A25="",Q$6=""),"",IF(COUNTIFS(Requests!$A$2:$A$200,$A25,Requests!$C$2:$C$200,"&lt;="&amp;Q$6,Requests!$D$2:$D$200,"&gt;="&amp;Q$6,Requests!$F$2:$F$200,"Approved")&gt;0,"A",IF(COUNTIFS(Requests!$A$2:$A$200,$A25,Requests!$C$2:$C$200,"&lt;="&amp;Q$6,Requests!$D$2:$D$200,"&gt;="&amp;Q$6,Requests!$F$2:$F$200,"Pending")&gt;0,"P","")))</f>
        <v/>
      </c>
      <c r="R25" s="13">
        <f>IF(OR($A25="",R$6=""),"",IF(COUNTIFS(Requests!$A$2:$A$200,$A25,Requests!$C$2:$C$200,"&lt;="&amp;R$6,Requests!$D$2:$D$200,"&gt;="&amp;R$6,Requests!$F$2:$F$200,"Approved")&gt;0,"A",IF(COUNTIFS(Requests!$A$2:$A$200,$A25,Requests!$C$2:$C$200,"&lt;="&amp;R$6,Requests!$D$2:$D$200,"&gt;="&amp;R$6,Requests!$F$2:$F$200,"Pending")&gt;0,"P","")))</f>
        <v/>
      </c>
      <c r="S25" s="13">
        <f>IF(OR($A25="",S$6=""),"",IF(COUNTIFS(Requests!$A$2:$A$200,$A25,Requests!$C$2:$C$200,"&lt;="&amp;S$6,Requests!$D$2:$D$200,"&gt;="&amp;S$6,Requests!$F$2:$F$200,"Approved")&gt;0,"A",IF(COUNTIFS(Requests!$A$2:$A$200,$A25,Requests!$C$2:$C$200,"&lt;="&amp;S$6,Requests!$D$2:$D$200,"&gt;="&amp;S$6,Requests!$F$2:$F$200,"Pending")&gt;0,"P","")))</f>
        <v/>
      </c>
      <c r="T25" s="13">
        <f>IF(OR($A25="",T$6=""),"",IF(COUNTIFS(Requests!$A$2:$A$200,$A25,Requests!$C$2:$C$200,"&lt;="&amp;T$6,Requests!$D$2:$D$200,"&gt;="&amp;T$6,Requests!$F$2:$F$200,"Approved")&gt;0,"A",IF(COUNTIFS(Requests!$A$2:$A$200,$A25,Requests!$C$2:$C$200,"&lt;="&amp;T$6,Requests!$D$2:$D$200,"&gt;="&amp;T$6,Requests!$F$2:$F$200,"Pending")&gt;0,"P","")))</f>
        <v/>
      </c>
      <c r="U25" s="13">
        <f>IF(OR($A25="",U$6=""),"",IF(COUNTIFS(Requests!$A$2:$A$200,$A25,Requests!$C$2:$C$200,"&lt;="&amp;U$6,Requests!$D$2:$D$200,"&gt;="&amp;U$6,Requests!$F$2:$F$200,"Approved")&gt;0,"A",IF(COUNTIFS(Requests!$A$2:$A$200,$A25,Requests!$C$2:$C$200,"&lt;="&amp;U$6,Requests!$D$2:$D$200,"&gt;="&amp;U$6,Requests!$F$2:$F$200,"Pending")&gt;0,"P","")))</f>
        <v/>
      </c>
      <c r="V25" s="13">
        <f>IF(OR($A25="",V$6=""),"",IF(COUNTIFS(Requests!$A$2:$A$200,$A25,Requests!$C$2:$C$200,"&lt;="&amp;V$6,Requests!$D$2:$D$200,"&gt;="&amp;V$6,Requests!$F$2:$F$200,"Approved")&gt;0,"A",IF(COUNTIFS(Requests!$A$2:$A$200,$A25,Requests!$C$2:$C$200,"&lt;="&amp;V$6,Requests!$D$2:$D$200,"&gt;="&amp;V$6,Requests!$F$2:$F$200,"Pending")&gt;0,"P","")))</f>
        <v/>
      </c>
      <c r="W25" s="13">
        <f>IF(OR($A25="",W$6=""),"",IF(COUNTIFS(Requests!$A$2:$A$200,$A25,Requests!$C$2:$C$200,"&lt;="&amp;W$6,Requests!$D$2:$D$200,"&gt;="&amp;W$6,Requests!$F$2:$F$200,"Approved")&gt;0,"A",IF(COUNTIFS(Requests!$A$2:$A$200,$A25,Requests!$C$2:$C$200,"&lt;="&amp;W$6,Requests!$D$2:$D$200,"&gt;="&amp;W$6,Requests!$F$2:$F$200,"Pending")&gt;0,"P","")))</f>
        <v/>
      </c>
      <c r="X25" s="13">
        <f>IF(OR($A25="",X$6=""),"",IF(COUNTIFS(Requests!$A$2:$A$200,$A25,Requests!$C$2:$C$200,"&lt;="&amp;X$6,Requests!$D$2:$D$200,"&gt;="&amp;X$6,Requests!$F$2:$F$200,"Approved")&gt;0,"A",IF(COUNTIFS(Requests!$A$2:$A$200,$A25,Requests!$C$2:$C$200,"&lt;="&amp;X$6,Requests!$D$2:$D$200,"&gt;="&amp;X$6,Requests!$F$2:$F$200,"Pending")&gt;0,"P","")))</f>
        <v/>
      </c>
      <c r="Y25" s="13">
        <f>IF(OR($A25="",Y$6=""),"",IF(COUNTIFS(Requests!$A$2:$A$200,$A25,Requests!$C$2:$C$200,"&lt;="&amp;Y$6,Requests!$D$2:$D$200,"&gt;="&amp;Y$6,Requests!$F$2:$F$200,"Approved")&gt;0,"A",IF(COUNTIFS(Requests!$A$2:$A$200,$A25,Requests!$C$2:$C$200,"&lt;="&amp;Y$6,Requests!$D$2:$D$200,"&gt;="&amp;Y$6,Requests!$F$2:$F$200,"Pending")&gt;0,"P","")))</f>
        <v/>
      </c>
      <c r="Z25" s="13">
        <f>IF(OR($A25="",Z$6=""),"",IF(COUNTIFS(Requests!$A$2:$A$200,$A25,Requests!$C$2:$C$200,"&lt;="&amp;Z$6,Requests!$D$2:$D$200,"&gt;="&amp;Z$6,Requests!$F$2:$F$200,"Approved")&gt;0,"A",IF(COUNTIFS(Requests!$A$2:$A$200,$A25,Requests!$C$2:$C$200,"&lt;="&amp;Z$6,Requests!$D$2:$D$200,"&gt;="&amp;Z$6,Requests!$F$2:$F$200,"Pending")&gt;0,"P","")))</f>
        <v/>
      </c>
      <c r="AA25" s="13">
        <f>IF(OR($A25="",AA$6=""),"",IF(COUNTIFS(Requests!$A$2:$A$200,$A25,Requests!$C$2:$C$200,"&lt;="&amp;AA$6,Requests!$D$2:$D$200,"&gt;="&amp;AA$6,Requests!$F$2:$F$200,"Approved")&gt;0,"A",IF(COUNTIFS(Requests!$A$2:$A$200,$A25,Requests!$C$2:$C$200,"&lt;="&amp;AA$6,Requests!$D$2:$D$200,"&gt;="&amp;AA$6,Requests!$F$2:$F$200,"Pending")&gt;0,"P","")))</f>
        <v/>
      </c>
      <c r="AB25" s="13">
        <f>IF(OR($A25="",AB$6=""),"",IF(COUNTIFS(Requests!$A$2:$A$200,$A25,Requests!$C$2:$C$200,"&lt;="&amp;AB$6,Requests!$D$2:$D$200,"&gt;="&amp;AB$6,Requests!$F$2:$F$200,"Approved")&gt;0,"A",IF(COUNTIFS(Requests!$A$2:$A$200,$A25,Requests!$C$2:$C$200,"&lt;="&amp;AB$6,Requests!$D$2:$D$200,"&gt;="&amp;AB$6,Requests!$F$2:$F$200,"Pending")&gt;0,"P","")))</f>
        <v/>
      </c>
      <c r="AC25" s="13">
        <f>IF(OR($A25="",AC$6=""),"",IF(COUNTIFS(Requests!$A$2:$A$200,$A25,Requests!$C$2:$C$200,"&lt;="&amp;AC$6,Requests!$D$2:$D$200,"&gt;="&amp;AC$6,Requests!$F$2:$F$200,"Approved")&gt;0,"A",IF(COUNTIFS(Requests!$A$2:$A$200,$A25,Requests!$C$2:$C$200,"&lt;="&amp;AC$6,Requests!$D$2:$D$200,"&gt;="&amp;AC$6,Requests!$F$2:$F$200,"Pending")&gt;0,"P","")))</f>
        <v/>
      </c>
      <c r="AD25" s="13">
        <f>IF(OR($A25="",AD$6=""),"",IF(COUNTIFS(Requests!$A$2:$A$200,$A25,Requests!$C$2:$C$200,"&lt;="&amp;AD$6,Requests!$D$2:$D$200,"&gt;="&amp;AD$6,Requests!$F$2:$F$200,"Approved")&gt;0,"A",IF(COUNTIFS(Requests!$A$2:$A$200,$A25,Requests!$C$2:$C$200,"&lt;="&amp;AD$6,Requests!$D$2:$D$200,"&gt;="&amp;AD$6,Requests!$F$2:$F$200,"Pending")&gt;0,"P","")))</f>
        <v/>
      </c>
      <c r="AE25" s="13">
        <f>IF(OR($A25="",AE$6=""),"",IF(COUNTIFS(Requests!$A$2:$A$200,$A25,Requests!$C$2:$C$200,"&lt;="&amp;AE$6,Requests!$D$2:$D$200,"&gt;="&amp;AE$6,Requests!$F$2:$F$200,"Approved")&gt;0,"A",IF(COUNTIFS(Requests!$A$2:$A$200,$A25,Requests!$C$2:$C$200,"&lt;="&amp;AE$6,Requests!$D$2:$D$200,"&gt;="&amp;AE$6,Requests!$F$2:$F$200,"Pending")&gt;0,"P","")))</f>
        <v/>
      </c>
      <c r="AF25" s="13">
        <f>IF(OR($A25="",AF$6=""),"",IF(COUNTIFS(Requests!$A$2:$A$200,$A25,Requests!$C$2:$C$200,"&lt;="&amp;AF$6,Requests!$D$2:$D$200,"&gt;="&amp;AF$6,Requests!$F$2:$F$200,"Approved")&gt;0,"A",IF(COUNTIFS(Requests!$A$2:$A$200,$A25,Requests!$C$2:$C$200,"&lt;="&amp;AF$6,Requests!$D$2:$D$200,"&gt;="&amp;AF$6,Requests!$F$2:$F$200,"Pending")&gt;0,"P","")))</f>
        <v/>
      </c>
    </row>
    <row r="26">
      <c r="A26">
        <f>IF(Balances!A29="","",Balances!A29)</f>
        <v/>
      </c>
      <c r="B26" s="13">
        <f>IF(OR($A26="",B$6=""),"",IF(COUNTIFS(Requests!$A$2:$A$200,$A26,Requests!$C$2:$C$200,"&lt;="&amp;B$6,Requests!$D$2:$D$200,"&gt;="&amp;B$6,Requests!$F$2:$F$200,"Approved")&gt;0,"A",IF(COUNTIFS(Requests!$A$2:$A$200,$A26,Requests!$C$2:$C$200,"&lt;="&amp;B$6,Requests!$D$2:$D$200,"&gt;="&amp;B$6,Requests!$F$2:$F$200,"Pending")&gt;0,"P","")))</f>
        <v/>
      </c>
      <c r="C26" s="13">
        <f>IF(OR($A26="",C$6=""),"",IF(COUNTIFS(Requests!$A$2:$A$200,$A26,Requests!$C$2:$C$200,"&lt;="&amp;C$6,Requests!$D$2:$D$200,"&gt;="&amp;C$6,Requests!$F$2:$F$200,"Approved")&gt;0,"A",IF(COUNTIFS(Requests!$A$2:$A$200,$A26,Requests!$C$2:$C$200,"&lt;="&amp;C$6,Requests!$D$2:$D$200,"&gt;="&amp;C$6,Requests!$F$2:$F$200,"Pending")&gt;0,"P","")))</f>
        <v/>
      </c>
      <c r="D26" s="13">
        <f>IF(OR($A26="",D$6=""),"",IF(COUNTIFS(Requests!$A$2:$A$200,$A26,Requests!$C$2:$C$200,"&lt;="&amp;D$6,Requests!$D$2:$D$200,"&gt;="&amp;D$6,Requests!$F$2:$F$200,"Approved")&gt;0,"A",IF(COUNTIFS(Requests!$A$2:$A$200,$A26,Requests!$C$2:$C$200,"&lt;="&amp;D$6,Requests!$D$2:$D$200,"&gt;="&amp;D$6,Requests!$F$2:$F$200,"Pending")&gt;0,"P","")))</f>
        <v/>
      </c>
      <c r="E26" s="13">
        <f>IF(OR($A26="",E$6=""),"",IF(COUNTIFS(Requests!$A$2:$A$200,$A26,Requests!$C$2:$C$200,"&lt;="&amp;E$6,Requests!$D$2:$D$200,"&gt;="&amp;E$6,Requests!$F$2:$F$200,"Approved")&gt;0,"A",IF(COUNTIFS(Requests!$A$2:$A$200,$A26,Requests!$C$2:$C$200,"&lt;="&amp;E$6,Requests!$D$2:$D$200,"&gt;="&amp;E$6,Requests!$F$2:$F$200,"Pending")&gt;0,"P","")))</f>
        <v/>
      </c>
      <c r="F26" s="13">
        <f>IF(OR($A26="",F$6=""),"",IF(COUNTIFS(Requests!$A$2:$A$200,$A26,Requests!$C$2:$C$200,"&lt;="&amp;F$6,Requests!$D$2:$D$200,"&gt;="&amp;F$6,Requests!$F$2:$F$200,"Approved")&gt;0,"A",IF(COUNTIFS(Requests!$A$2:$A$200,$A26,Requests!$C$2:$C$200,"&lt;="&amp;F$6,Requests!$D$2:$D$200,"&gt;="&amp;F$6,Requests!$F$2:$F$200,"Pending")&gt;0,"P","")))</f>
        <v/>
      </c>
      <c r="G26" s="13">
        <f>IF(OR($A26="",G$6=""),"",IF(COUNTIFS(Requests!$A$2:$A$200,$A26,Requests!$C$2:$C$200,"&lt;="&amp;G$6,Requests!$D$2:$D$200,"&gt;="&amp;G$6,Requests!$F$2:$F$200,"Approved")&gt;0,"A",IF(COUNTIFS(Requests!$A$2:$A$200,$A26,Requests!$C$2:$C$200,"&lt;="&amp;G$6,Requests!$D$2:$D$200,"&gt;="&amp;G$6,Requests!$F$2:$F$200,"Pending")&gt;0,"P","")))</f>
        <v/>
      </c>
      <c r="H26" s="13">
        <f>IF(OR($A26="",H$6=""),"",IF(COUNTIFS(Requests!$A$2:$A$200,$A26,Requests!$C$2:$C$200,"&lt;="&amp;H$6,Requests!$D$2:$D$200,"&gt;="&amp;H$6,Requests!$F$2:$F$200,"Approved")&gt;0,"A",IF(COUNTIFS(Requests!$A$2:$A$200,$A26,Requests!$C$2:$C$200,"&lt;="&amp;H$6,Requests!$D$2:$D$200,"&gt;="&amp;H$6,Requests!$F$2:$F$200,"Pending")&gt;0,"P","")))</f>
        <v/>
      </c>
      <c r="I26" s="13">
        <f>IF(OR($A26="",I$6=""),"",IF(COUNTIFS(Requests!$A$2:$A$200,$A26,Requests!$C$2:$C$200,"&lt;="&amp;I$6,Requests!$D$2:$D$200,"&gt;="&amp;I$6,Requests!$F$2:$F$200,"Approved")&gt;0,"A",IF(COUNTIFS(Requests!$A$2:$A$200,$A26,Requests!$C$2:$C$200,"&lt;="&amp;I$6,Requests!$D$2:$D$200,"&gt;="&amp;I$6,Requests!$F$2:$F$200,"Pending")&gt;0,"P","")))</f>
        <v/>
      </c>
      <c r="J26" s="13">
        <f>IF(OR($A26="",J$6=""),"",IF(COUNTIFS(Requests!$A$2:$A$200,$A26,Requests!$C$2:$C$200,"&lt;="&amp;J$6,Requests!$D$2:$D$200,"&gt;="&amp;J$6,Requests!$F$2:$F$200,"Approved")&gt;0,"A",IF(COUNTIFS(Requests!$A$2:$A$200,$A26,Requests!$C$2:$C$200,"&lt;="&amp;J$6,Requests!$D$2:$D$200,"&gt;="&amp;J$6,Requests!$F$2:$F$200,"Pending")&gt;0,"P","")))</f>
        <v/>
      </c>
      <c r="K26" s="13">
        <f>IF(OR($A26="",K$6=""),"",IF(COUNTIFS(Requests!$A$2:$A$200,$A26,Requests!$C$2:$C$200,"&lt;="&amp;K$6,Requests!$D$2:$D$200,"&gt;="&amp;K$6,Requests!$F$2:$F$200,"Approved")&gt;0,"A",IF(COUNTIFS(Requests!$A$2:$A$200,$A26,Requests!$C$2:$C$200,"&lt;="&amp;K$6,Requests!$D$2:$D$200,"&gt;="&amp;K$6,Requests!$F$2:$F$200,"Pending")&gt;0,"P","")))</f>
        <v/>
      </c>
      <c r="L26" s="13">
        <f>IF(OR($A26="",L$6=""),"",IF(COUNTIFS(Requests!$A$2:$A$200,$A26,Requests!$C$2:$C$200,"&lt;="&amp;L$6,Requests!$D$2:$D$200,"&gt;="&amp;L$6,Requests!$F$2:$F$200,"Approved")&gt;0,"A",IF(COUNTIFS(Requests!$A$2:$A$200,$A26,Requests!$C$2:$C$200,"&lt;="&amp;L$6,Requests!$D$2:$D$200,"&gt;="&amp;L$6,Requests!$F$2:$F$200,"Pending")&gt;0,"P","")))</f>
        <v/>
      </c>
      <c r="M26" s="13">
        <f>IF(OR($A26="",M$6=""),"",IF(COUNTIFS(Requests!$A$2:$A$200,$A26,Requests!$C$2:$C$200,"&lt;="&amp;M$6,Requests!$D$2:$D$200,"&gt;="&amp;M$6,Requests!$F$2:$F$200,"Approved")&gt;0,"A",IF(COUNTIFS(Requests!$A$2:$A$200,$A26,Requests!$C$2:$C$200,"&lt;="&amp;M$6,Requests!$D$2:$D$200,"&gt;="&amp;M$6,Requests!$F$2:$F$200,"Pending")&gt;0,"P","")))</f>
        <v/>
      </c>
      <c r="N26" s="13">
        <f>IF(OR($A26="",N$6=""),"",IF(COUNTIFS(Requests!$A$2:$A$200,$A26,Requests!$C$2:$C$200,"&lt;="&amp;N$6,Requests!$D$2:$D$200,"&gt;="&amp;N$6,Requests!$F$2:$F$200,"Approved")&gt;0,"A",IF(COUNTIFS(Requests!$A$2:$A$200,$A26,Requests!$C$2:$C$200,"&lt;="&amp;N$6,Requests!$D$2:$D$200,"&gt;="&amp;N$6,Requests!$F$2:$F$200,"Pending")&gt;0,"P","")))</f>
        <v/>
      </c>
      <c r="O26" s="13">
        <f>IF(OR($A26="",O$6=""),"",IF(COUNTIFS(Requests!$A$2:$A$200,$A26,Requests!$C$2:$C$200,"&lt;="&amp;O$6,Requests!$D$2:$D$200,"&gt;="&amp;O$6,Requests!$F$2:$F$200,"Approved")&gt;0,"A",IF(COUNTIFS(Requests!$A$2:$A$200,$A26,Requests!$C$2:$C$200,"&lt;="&amp;O$6,Requests!$D$2:$D$200,"&gt;="&amp;O$6,Requests!$F$2:$F$200,"Pending")&gt;0,"P","")))</f>
        <v/>
      </c>
      <c r="P26" s="13">
        <f>IF(OR($A26="",P$6=""),"",IF(COUNTIFS(Requests!$A$2:$A$200,$A26,Requests!$C$2:$C$200,"&lt;="&amp;P$6,Requests!$D$2:$D$200,"&gt;="&amp;P$6,Requests!$F$2:$F$200,"Approved")&gt;0,"A",IF(COUNTIFS(Requests!$A$2:$A$200,$A26,Requests!$C$2:$C$200,"&lt;="&amp;P$6,Requests!$D$2:$D$200,"&gt;="&amp;P$6,Requests!$F$2:$F$200,"Pending")&gt;0,"P","")))</f>
        <v/>
      </c>
      <c r="Q26" s="13">
        <f>IF(OR($A26="",Q$6=""),"",IF(COUNTIFS(Requests!$A$2:$A$200,$A26,Requests!$C$2:$C$200,"&lt;="&amp;Q$6,Requests!$D$2:$D$200,"&gt;="&amp;Q$6,Requests!$F$2:$F$200,"Approved")&gt;0,"A",IF(COUNTIFS(Requests!$A$2:$A$200,$A26,Requests!$C$2:$C$200,"&lt;="&amp;Q$6,Requests!$D$2:$D$200,"&gt;="&amp;Q$6,Requests!$F$2:$F$200,"Pending")&gt;0,"P","")))</f>
        <v/>
      </c>
      <c r="R26" s="13">
        <f>IF(OR($A26="",R$6=""),"",IF(COUNTIFS(Requests!$A$2:$A$200,$A26,Requests!$C$2:$C$200,"&lt;="&amp;R$6,Requests!$D$2:$D$200,"&gt;="&amp;R$6,Requests!$F$2:$F$200,"Approved")&gt;0,"A",IF(COUNTIFS(Requests!$A$2:$A$200,$A26,Requests!$C$2:$C$200,"&lt;="&amp;R$6,Requests!$D$2:$D$200,"&gt;="&amp;R$6,Requests!$F$2:$F$200,"Pending")&gt;0,"P","")))</f>
        <v/>
      </c>
      <c r="S26" s="13">
        <f>IF(OR($A26="",S$6=""),"",IF(COUNTIFS(Requests!$A$2:$A$200,$A26,Requests!$C$2:$C$200,"&lt;="&amp;S$6,Requests!$D$2:$D$200,"&gt;="&amp;S$6,Requests!$F$2:$F$200,"Approved")&gt;0,"A",IF(COUNTIFS(Requests!$A$2:$A$200,$A26,Requests!$C$2:$C$200,"&lt;="&amp;S$6,Requests!$D$2:$D$200,"&gt;="&amp;S$6,Requests!$F$2:$F$200,"Pending")&gt;0,"P","")))</f>
        <v/>
      </c>
      <c r="T26" s="13">
        <f>IF(OR($A26="",T$6=""),"",IF(COUNTIFS(Requests!$A$2:$A$200,$A26,Requests!$C$2:$C$200,"&lt;="&amp;T$6,Requests!$D$2:$D$200,"&gt;="&amp;T$6,Requests!$F$2:$F$200,"Approved")&gt;0,"A",IF(COUNTIFS(Requests!$A$2:$A$200,$A26,Requests!$C$2:$C$200,"&lt;="&amp;T$6,Requests!$D$2:$D$200,"&gt;="&amp;T$6,Requests!$F$2:$F$200,"Pending")&gt;0,"P","")))</f>
        <v/>
      </c>
      <c r="U26" s="13">
        <f>IF(OR($A26="",U$6=""),"",IF(COUNTIFS(Requests!$A$2:$A$200,$A26,Requests!$C$2:$C$200,"&lt;="&amp;U$6,Requests!$D$2:$D$200,"&gt;="&amp;U$6,Requests!$F$2:$F$200,"Approved")&gt;0,"A",IF(COUNTIFS(Requests!$A$2:$A$200,$A26,Requests!$C$2:$C$200,"&lt;="&amp;U$6,Requests!$D$2:$D$200,"&gt;="&amp;U$6,Requests!$F$2:$F$200,"Pending")&gt;0,"P","")))</f>
        <v/>
      </c>
      <c r="V26" s="13">
        <f>IF(OR($A26="",V$6=""),"",IF(COUNTIFS(Requests!$A$2:$A$200,$A26,Requests!$C$2:$C$200,"&lt;="&amp;V$6,Requests!$D$2:$D$200,"&gt;="&amp;V$6,Requests!$F$2:$F$200,"Approved")&gt;0,"A",IF(COUNTIFS(Requests!$A$2:$A$200,$A26,Requests!$C$2:$C$200,"&lt;="&amp;V$6,Requests!$D$2:$D$200,"&gt;="&amp;V$6,Requests!$F$2:$F$200,"Pending")&gt;0,"P","")))</f>
        <v/>
      </c>
      <c r="W26" s="13">
        <f>IF(OR($A26="",W$6=""),"",IF(COUNTIFS(Requests!$A$2:$A$200,$A26,Requests!$C$2:$C$200,"&lt;="&amp;W$6,Requests!$D$2:$D$200,"&gt;="&amp;W$6,Requests!$F$2:$F$200,"Approved")&gt;0,"A",IF(COUNTIFS(Requests!$A$2:$A$200,$A26,Requests!$C$2:$C$200,"&lt;="&amp;W$6,Requests!$D$2:$D$200,"&gt;="&amp;W$6,Requests!$F$2:$F$200,"Pending")&gt;0,"P","")))</f>
        <v/>
      </c>
      <c r="X26" s="13">
        <f>IF(OR($A26="",X$6=""),"",IF(COUNTIFS(Requests!$A$2:$A$200,$A26,Requests!$C$2:$C$200,"&lt;="&amp;X$6,Requests!$D$2:$D$200,"&gt;="&amp;X$6,Requests!$F$2:$F$200,"Approved")&gt;0,"A",IF(COUNTIFS(Requests!$A$2:$A$200,$A26,Requests!$C$2:$C$200,"&lt;="&amp;X$6,Requests!$D$2:$D$200,"&gt;="&amp;X$6,Requests!$F$2:$F$200,"Pending")&gt;0,"P","")))</f>
        <v/>
      </c>
      <c r="Y26" s="13">
        <f>IF(OR($A26="",Y$6=""),"",IF(COUNTIFS(Requests!$A$2:$A$200,$A26,Requests!$C$2:$C$200,"&lt;="&amp;Y$6,Requests!$D$2:$D$200,"&gt;="&amp;Y$6,Requests!$F$2:$F$200,"Approved")&gt;0,"A",IF(COUNTIFS(Requests!$A$2:$A$200,$A26,Requests!$C$2:$C$200,"&lt;="&amp;Y$6,Requests!$D$2:$D$200,"&gt;="&amp;Y$6,Requests!$F$2:$F$200,"Pending")&gt;0,"P","")))</f>
        <v/>
      </c>
      <c r="Z26" s="13">
        <f>IF(OR($A26="",Z$6=""),"",IF(COUNTIFS(Requests!$A$2:$A$200,$A26,Requests!$C$2:$C$200,"&lt;="&amp;Z$6,Requests!$D$2:$D$200,"&gt;="&amp;Z$6,Requests!$F$2:$F$200,"Approved")&gt;0,"A",IF(COUNTIFS(Requests!$A$2:$A$200,$A26,Requests!$C$2:$C$200,"&lt;="&amp;Z$6,Requests!$D$2:$D$200,"&gt;="&amp;Z$6,Requests!$F$2:$F$200,"Pending")&gt;0,"P","")))</f>
        <v/>
      </c>
      <c r="AA26" s="13">
        <f>IF(OR($A26="",AA$6=""),"",IF(COUNTIFS(Requests!$A$2:$A$200,$A26,Requests!$C$2:$C$200,"&lt;="&amp;AA$6,Requests!$D$2:$D$200,"&gt;="&amp;AA$6,Requests!$F$2:$F$200,"Approved")&gt;0,"A",IF(COUNTIFS(Requests!$A$2:$A$200,$A26,Requests!$C$2:$C$200,"&lt;="&amp;AA$6,Requests!$D$2:$D$200,"&gt;="&amp;AA$6,Requests!$F$2:$F$200,"Pending")&gt;0,"P","")))</f>
        <v/>
      </c>
      <c r="AB26" s="13">
        <f>IF(OR($A26="",AB$6=""),"",IF(COUNTIFS(Requests!$A$2:$A$200,$A26,Requests!$C$2:$C$200,"&lt;="&amp;AB$6,Requests!$D$2:$D$200,"&gt;="&amp;AB$6,Requests!$F$2:$F$200,"Approved")&gt;0,"A",IF(COUNTIFS(Requests!$A$2:$A$200,$A26,Requests!$C$2:$C$200,"&lt;="&amp;AB$6,Requests!$D$2:$D$200,"&gt;="&amp;AB$6,Requests!$F$2:$F$200,"Pending")&gt;0,"P","")))</f>
        <v/>
      </c>
      <c r="AC26" s="13">
        <f>IF(OR($A26="",AC$6=""),"",IF(COUNTIFS(Requests!$A$2:$A$200,$A26,Requests!$C$2:$C$200,"&lt;="&amp;AC$6,Requests!$D$2:$D$200,"&gt;="&amp;AC$6,Requests!$F$2:$F$200,"Approved")&gt;0,"A",IF(COUNTIFS(Requests!$A$2:$A$200,$A26,Requests!$C$2:$C$200,"&lt;="&amp;AC$6,Requests!$D$2:$D$200,"&gt;="&amp;AC$6,Requests!$F$2:$F$200,"Pending")&gt;0,"P","")))</f>
        <v/>
      </c>
      <c r="AD26" s="13">
        <f>IF(OR($A26="",AD$6=""),"",IF(COUNTIFS(Requests!$A$2:$A$200,$A26,Requests!$C$2:$C$200,"&lt;="&amp;AD$6,Requests!$D$2:$D$200,"&gt;="&amp;AD$6,Requests!$F$2:$F$200,"Approved")&gt;0,"A",IF(COUNTIFS(Requests!$A$2:$A$200,$A26,Requests!$C$2:$C$200,"&lt;="&amp;AD$6,Requests!$D$2:$D$200,"&gt;="&amp;AD$6,Requests!$F$2:$F$200,"Pending")&gt;0,"P","")))</f>
        <v/>
      </c>
      <c r="AE26" s="13">
        <f>IF(OR($A26="",AE$6=""),"",IF(COUNTIFS(Requests!$A$2:$A$200,$A26,Requests!$C$2:$C$200,"&lt;="&amp;AE$6,Requests!$D$2:$D$200,"&gt;="&amp;AE$6,Requests!$F$2:$F$200,"Approved")&gt;0,"A",IF(COUNTIFS(Requests!$A$2:$A$200,$A26,Requests!$C$2:$C$200,"&lt;="&amp;AE$6,Requests!$D$2:$D$200,"&gt;="&amp;AE$6,Requests!$F$2:$F$200,"Pending")&gt;0,"P","")))</f>
        <v/>
      </c>
      <c r="AF26" s="13">
        <f>IF(OR($A26="",AF$6=""),"",IF(COUNTIFS(Requests!$A$2:$A$200,$A26,Requests!$C$2:$C$200,"&lt;="&amp;AF$6,Requests!$D$2:$D$200,"&gt;="&amp;AF$6,Requests!$F$2:$F$200,"Approved")&gt;0,"A",IF(COUNTIFS(Requests!$A$2:$A$200,$A26,Requests!$C$2:$C$200,"&lt;="&amp;AF$6,Requests!$D$2:$D$200,"&gt;="&amp;AF$6,Requests!$F$2:$F$200,"Pending")&gt;0,"P","")))</f>
        <v/>
      </c>
    </row>
    <row r="27">
      <c r="A27">
        <f>IF(Balances!A30="","",Balances!A30)</f>
        <v/>
      </c>
      <c r="B27" s="13">
        <f>IF(OR($A27="",B$6=""),"",IF(COUNTIFS(Requests!$A$2:$A$200,$A27,Requests!$C$2:$C$200,"&lt;="&amp;B$6,Requests!$D$2:$D$200,"&gt;="&amp;B$6,Requests!$F$2:$F$200,"Approved")&gt;0,"A",IF(COUNTIFS(Requests!$A$2:$A$200,$A27,Requests!$C$2:$C$200,"&lt;="&amp;B$6,Requests!$D$2:$D$200,"&gt;="&amp;B$6,Requests!$F$2:$F$200,"Pending")&gt;0,"P","")))</f>
        <v/>
      </c>
      <c r="C27" s="13">
        <f>IF(OR($A27="",C$6=""),"",IF(COUNTIFS(Requests!$A$2:$A$200,$A27,Requests!$C$2:$C$200,"&lt;="&amp;C$6,Requests!$D$2:$D$200,"&gt;="&amp;C$6,Requests!$F$2:$F$200,"Approved")&gt;0,"A",IF(COUNTIFS(Requests!$A$2:$A$200,$A27,Requests!$C$2:$C$200,"&lt;="&amp;C$6,Requests!$D$2:$D$200,"&gt;="&amp;C$6,Requests!$F$2:$F$200,"Pending")&gt;0,"P","")))</f>
        <v/>
      </c>
      <c r="D27" s="13">
        <f>IF(OR($A27="",D$6=""),"",IF(COUNTIFS(Requests!$A$2:$A$200,$A27,Requests!$C$2:$C$200,"&lt;="&amp;D$6,Requests!$D$2:$D$200,"&gt;="&amp;D$6,Requests!$F$2:$F$200,"Approved")&gt;0,"A",IF(COUNTIFS(Requests!$A$2:$A$200,$A27,Requests!$C$2:$C$200,"&lt;="&amp;D$6,Requests!$D$2:$D$200,"&gt;="&amp;D$6,Requests!$F$2:$F$200,"Pending")&gt;0,"P","")))</f>
        <v/>
      </c>
      <c r="E27" s="13">
        <f>IF(OR($A27="",E$6=""),"",IF(COUNTIFS(Requests!$A$2:$A$200,$A27,Requests!$C$2:$C$200,"&lt;="&amp;E$6,Requests!$D$2:$D$200,"&gt;="&amp;E$6,Requests!$F$2:$F$200,"Approved")&gt;0,"A",IF(COUNTIFS(Requests!$A$2:$A$200,$A27,Requests!$C$2:$C$200,"&lt;="&amp;E$6,Requests!$D$2:$D$200,"&gt;="&amp;E$6,Requests!$F$2:$F$200,"Pending")&gt;0,"P","")))</f>
        <v/>
      </c>
      <c r="F27" s="13">
        <f>IF(OR($A27="",F$6=""),"",IF(COUNTIFS(Requests!$A$2:$A$200,$A27,Requests!$C$2:$C$200,"&lt;="&amp;F$6,Requests!$D$2:$D$200,"&gt;="&amp;F$6,Requests!$F$2:$F$200,"Approved")&gt;0,"A",IF(COUNTIFS(Requests!$A$2:$A$200,$A27,Requests!$C$2:$C$200,"&lt;="&amp;F$6,Requests!$D$2:$D$200,"&gt;="&amp;F$6,Requests!$F$2:$F$200,"Pending")&gt;0,"P","")))</f>
        <v/>
      </c>
      <c r="G27" s="13">
        <f>IF(OR($A27="",G$6=""),"",IF(COUNTIFS(Requests!$A$2:$A$200,$A27,Requests!$C$2:$C$200,"&lt;="&amp;G$6,Requests!$D$2:$D$200,"&gt;="&amp;G$6,Requests!$F$2:$F$200,"Approved")&gt;0,"A",IF(COUNTIFS(Requests!$A$2:$A$200,$A27,Requests!$C$2:$C$200,"&lt;="&amp;G$6,Requests!$D$2:$D$200,"&gt;="&amp;G$6,Requests!$F$2:$F$200,"Pending")&gt;0,"P","")))</f>
        <v/>
      </c>
      <c r="H27" s="13">
        <f>IF(OR($A27="",H$6=""),"",IF(COUNTIFS(Requests!$A$2:$A$200,$A27,Requests!$C$2:$C$200,"&lt;="&amp;H$6,Requests!$D$2:$D$200,"&gt;="&amp;H$6,Requests!$F$2:$F$200,"Approved")&gt;0,"A",IF(COUNTIFS(Requests!$A$2:$A$200,$A27,Requests!$C$2:$C$200,"&lt;="&amp;H$6,Requests!$D$2:$D$200,"&gt;="&amp;H$6,Requests!$F$2:$F$200,"Pending")&gt;0,"P","")))</f>
        <v/>
      </c>
      <c r="I27" s="13">
        <f>IF(OR($A27="",I$6=""),"",IF(COUNTIFS(Requests!$A$2:$A$200,$A27,Requests!$C$2:$C$200,"&lt;="&amp;I$6,Requests!$D$2:$D$200,"&gt;="&amp;I$6,Requests!$F$2:$F$200,"Approved")&gt;0,"A",IF(COUNTIFS(Requests!$A$2:$A$200,$A27,Requests!$C$2:$C$200,"&lt;="&amp;I$6,Requests!$D$2:$D$200,"&gt;="&amp;I$6,Requests!$F$2:$F$200,"Pending")&gt;0,"P","")))</f>
        <v/>
      </c>
      <c r="J27" s="13">
        <f>IF(OR($A27="",J$6=""),"",IF(COUNTIFS(Requests!$A$2:$A$200,$A27,Requests!$C$2:$C$200,"&lt;="&amp;J$6,Requests!$D$2:$D$200,"&gt;="&amp;J$6,Requests!$F$2:$F$200,"Approved")&gt;0,"A",IF(COUNTIFS(Requests!$A$2:$A$200,$A27,Requests!$C$2:$C$200,"&lt;="&amp;J$6,Requests!$D$2:$D$200,"&gt;="&amp;J$6,Requests!$F$2:$F$200,"Pending")&gt;0,"P","")))</f>
        <v/>
      </c>
      <c r="K27" s="13">
        <f>IF(OR($A27="",K$6=""),"",IF(COUNTIFS(Requests!$A$2:$A$200,$A27,Requests!$C$2:$C$200,"&lt;="&amp;K$6,Requests!$D$2:$D$200,"&gt;="&amp;K$6,Requests!$F$2:$F$200,"Approved")&gt;0,"A",IF(COUNTIFS(Requests!$A$2:$A$200,$A27,Requests!$C$2:$C$200,"&lt;="&amp;K$6,Requests!$D$2:$D$200,"&gt;="&amp;K$6,Requests!$F$2:$F$200,"Pending")&gt;0,"P","")))</f>
        <v/>
      </c>
      <c r="L27" s="13">
        <f>IF(OR($A27="",L$6=""),"",IF(COUNTIFS(Requests!$A$2:$A$200,$A27,Requests!$C$2:$C$200,"&lt;="&amp;L$6,Requests!$D$2:$D$200,"&gt;="&amp;L$6,Requests!$F$2:$F$200,"Approved")&gt;0,"A",IF(COUNTIFS(Requests!$A$2:$A$200,$A27,Requests!$C$2:$C$200,"&lt;="&amp;L$6,Requests!$D$2:$D$200,"&gt;="&amp;L$6,Requests!$F$2:$F$200,"Pending")&gt;0,"P","")))</f>
        <v/>
      </c>
      <c r="M27" s="13">
        <f>IF(OR($A27="",M$6=""),"",IF(COUNTIFS(Requests!$A$2:$A$200,$A27,Requests!$C$2:$C$200,"&lt;="&amp;M$6,Requests!$D$2:$D$200,"&gt;="&amp;M$6,Requests!$F$2:$F$200,"Approved")&gt;0,"A",IF(COUNTIFS(Requests!$A$2:$A$200,$A27,Requests!$C$2:$C$200,"&lt;="&amp;M$6,Requests!$D$2:$D$200,"&gt;="&amp;M$6,Requests!$F$2:$F$200,"Pending")&gt;0,"P","")))</f>
        <v/>
      </c>
      <c r="N27" s="13">
        <f>IF(OR($A27="",N$6=""),"",IF(COUNTIFS(Requests!$A$2:$A$200,$A27,Requests!$C$2:$C$200,"&lt;="&amp;N$6,Requests!$D$2:$D$200,"&gt;="&amp;N$6,Requests!$F$2:$F$200,"Approved")&gt;0,"A",IF(COUNTIFS(Requests!$A$2:$A$200,$A27,Requests!$C$2:$C$200,"&lt;="&amp;N$6,Requests!$D$2:$D$200,"&gt;="&amp;N$6,Requests!$F$2:$F$200,"Pending")&gt;0,"P","")))</f>
        <v/>
      </c>
      <c r="O27" s="13">
        <f>IF(OR($A27="",O$6=""),"",IF(COUNTIFS(Requests!$A$2:$A$200,$A27,Requests!$C$2:$C$200,"&lt;="&amp;O$6,Requests!$D$2:$D$200,"&gt;="&amp;O$6,Requests!$F$2:$F$200,"Approved")&gt;0,"A",IF(COUNTIFS(Requests!$A$2:$A$200,$A27,Requests!$C$2:$C$200,"&lt;="&amp;O$6,Requests!$D$2:$D$200,"&gt;="&amp;O$6,Requests!$F$2:$F$200,"Pending")&gt;0,"P","")))</f>
        <v/>
      </c>
      <c r="P27" s="13">
        <f>IF(OR($A27="",P$6=""),"",IF(COUNTIFS(Requests!$A$2:$A$200,$A27,Requests!$C$2:$C$200,"&lt;="&amp;P$6,Requests!$D$2:$D$200,"&gt;="&amp;P$6,Requests!$F$2:$F$200,"Approved")&gt;0,"A",IF(COUNTIFS(Requests!$A$2:$A$200,$A27,Requests!$C$2:$C$200,"&lt;="&amp;P$6,Requests!$D$2:$D$200,"&gt;="&amp;P$6,Requests!$F$2:$F$200,"Pending")&gt;0,"P","")))</f>
        <v/>
      </c>
      <c r="Q27" s="13">
        <f>IF(OR($A27="",Q$6=""),"",IF(COUNTIFS(Requests!$A$2:$A$200,$A27,Requests!$C$2:$C$200,"&lt;="&amp;Q$6,Requests!$D$2:$D$200,"&gt;="&amp;Q$6,Requests!$F$2:$F$200,"Approved")&gt;0,"A",IF(COUNTIFS(Requests!$A$2:$A$200,$A27,Requests!$C$2:$C$200,"&lt;="&amp;Q$6,Requests!$D$2:$D$200,"&gt;="&amp;Q$6,Requests!$F$2:$F$200,"Pending")&gt;0,"P","")))</f>
        <v/>
      </c>
      <c r="R27" s="13">
        <f>IF(OR($A27="",R$6=""),"",IF(COUNTIFS(Requests!$A$2:$A$200,$A27,Requests!$C$2:$C$200,"&lt;="&amp;R$6,Requests!$D$2:$D$200,"&gt;="&amp;R$6,Requests!$F$2:$F$200,"Approved")&gt;0,"A",IF(COUNTIFS(Requests!$A$2:$A$200,$A27,Requests!$C$2:$C$200,"&lt;="&amp;R$6,Requests!$D$2:$D$200,"&gt;="&amp;R$6,Requests!$F$2:$F$200,"Pending")&gt;0,"P","")))</f>
        <v/>
      </c>
      <c r="S27" s="13">
        <f>IF(OR($A27="",S$6=""),"",IF(COUNTIFS(Requests!$A$2:$A$200,$A27,Requests!$C$2:$C$200,"&lt;="&amp;S$6,Requests!$D$2:$D$200,"&gt;="&amp;S$6,Requests!$F$2:$F$200,"Approved")&gt;0,"A",IF(COUNTIFS(Requests!$A$2:$A$200,$A27,Requests!$C$2:$C$200,"&lt;="&amp;S$6,Requests!$D$2:$D$200,"&gt;="&amp;S$6,Requests!$F$2:$F$200,"Pending")&gt;0,"P","")))</f>
        <v/>
      </c>
      <c r="T27" s="13">
        <f>IF(OR($A27="",T$6=""),"",IF(COUNTIFS(Requests!$A$2:$A$200,$A27,Requests!$C$2:$C$200,"&lt;="&amp;T$6,Requests!$D$2:$D$200,"&gt;="&amp;T$6,Requests!$F$2:$F$200,"Approved")&gt;0,"A",IF(COUNTIFS(Requests!$A$2:$A$200,$A27,Requests!$C$2:$C$200,"&lt;="&amp;T$6,Requests!$D$2:$D$200,"&gt;="&amp;T$6,Requests!$F$2:$F$200,"Pending")&gt;0,"P","")))</f>
        <v/>
      </c>
      <c r="U27" s="13">
        <f>IF(OR($A27="",U$6=""),"",IF(COUNTIFS(Requests!$A$2:$A$200,$A27,Requests!$C$2:$C$200,"&lt;="&amp;U$6,Requests!$D$2:$D$200,"&gt;="&amp;U$6,Requests!$F$2:$F$200,"Approved")&gt;0,"A",IF(COUNTIFS(Requests!$A$2:$A$200,$A27,Requests!$C$2:$C$200,"&lt;="&amp;U$6,Requests!$D$2:$D$200,"&gt;="&amp;U$6,Requests!$F$2:$F$200,"Pending")&gt;0,"P","")))</f>
        <v/>
      </c>
      <c r="V27" s="13">
        <f>IF(OR($A27="",V$6=""),"",IF(COUNTIFS(Requests!$A$2:$A$200,$A27,Requests!$C$2:$C$200,"&lt;="&amp;V$6,Requests!$D$2:$D$200,"&gt;="&amp;V$6,Requests!$F$2:$F$200,"Approved")&gt;0,"A",IF(COUNTIFS(Requests!$A$2:$A$200,$A27,Requests!$C$2:$C$200,"&lt;="&amp;V$6,Requests!$D$2:$D$200,"&gt;="&amp;V$6,Requests!$F$2:$F$200,"Pending")&gt;0,"P","")))</f>
        <v/>
      </c>
      <c r="W27" s="13">
        <f>IF(OR($A27="",W$6=""),"",IF(COUNTIFS(Requests!$A$2:$A$200,$A27,Requests!$C$2:$C$200,"&lt;="&amp;W$6,Requests!$D$2:$D$200,"&gt;="&amp;W$6,Requests!$F$2:$F$200,"Approved")&gt;0,"A",IF(COUNTIFS(Requests!$A$2:$A$200,$A27,Requests!$C$2:$C$200,"&lt;="&amp;W$6,Requests!$D$2:$D$200,"&gt;="&amp;W$6,Requests!$F$2:$F$200,"Pending")&gt;0,"P","")))</f>
        <v/>
      </c>
      <c r="X27" s="13">
        <f>IF(OR($A27="",X$6=""),"",IF(COUNTIFS(Requests!$A$2:$A$200,$A27,Requests!$C$2:$C$200,"&lt;="&amp;X$6,Requests!$D$2:$D$200,"&gt;="&amp;X$6,Requests!$F$2:$F$200,"Approved")&gt;0,"A",IF(COUNTIFS(Requests!$A$2:$A$200,$A27,Requests!$C$2:$C$200,"&lt;="&amp;X$6,Requests!$D$2:$D$200,"&gt;="&amp;X$6,Requests!$F$2:$F$200,"Pending")&gt;0,"P","")))</f>
        <v/>
      </c>
      <c r="Y27" s="13">
        <f>IF(OR($A27="",Y$6=""),"",IF(COUNTIFS(Requests!$A$2:$A$200,$A27,Requests!$C$2:$C$200,"&lt;="&amp;Y$6,Requests!$D$2:$D$200,"&gt;="&amp;Y$6,Requests!$F$2:$F$200,"Approved")&gt;0,"A",IF(COUNTIFS(Requests!$A$2:$A$200,$A27,Requests!$C$2:$C$200,"&lt;="&amp;Y$6,Requests!$D$2:$D$200,"&gt;="&amp;Y$6,Requests!$F$2:$F$200,"Pending")&gt;0,"P","")))</f>
        <v/>
      </c>
      <c r="Z27" s="13">
        <f>IF(OR($A27="",Z$6=""),"",IF(COUNTIFS(Requests!$A$2:$A$200,$A27,Requests!$C$2:$C$200,"&lt;="&amp;Z$6,Requests!$D$2:$D$200,"&gt;="&amp;Z$6,Requests!$F$2:$F$200,"Approved")&gt;0,"A",IF(COUNTIFS(Requests!$A$2:$A$200,$A27,Requests!$C$2:$C$200,"&lt;="&amp;Z$6,Requests!$D$2:$D$200,"&gt;="&amp;Z$6,Requests!$F$2:$F$200,"Pending")&gt;0,"P","")))</f>
        <v/>
      </c>
      <c r="AA27" s="13">
        <f>IF(OR($A27="",AA$6=""),"",IF(COUNTIFS(Requests!$A$2:$A$200,$A27,Requests!$C$2:$C$200,"&lt;="&amp;AA$6,Requests!$D$2:$D$200,"&gt;="&amp;AA$6,Requests!$F$2:$F$200,"Approved")&gt;0,"A",IF(COUNTIFS(Requests!$A$2:$A$200,$A27,Requests!$C$2:$C$200,"&lt;="&amp;AA$6,Requests!$D$2:$D$200,"&gt;="&amp;AA$6,Requests!$F$2:$F$200,"Pending")&gt;0,"P","")))</f>
        <v/>
      </c>
      <c r="AB27" s="13">
        <f>IF(OR($A27="",AB$6=""),"",IF(COUNTIFS(Requests!$A$2:$A$200,$A27,Requests!$C$2:$C$200,"&lt;="&amp;AB$6,Requests!$D$2:$D$200,"&gt;="&amp;AB$6,Requests!$F$2:$F$200,"Approved")&gt;0,"A",IF(COUNTIFS(Requests!$A$2:$A$200,$A27,Requests!$C$2:$C$200,"&lt;="&amp;AB$6,Requests!$D$2:$D$200,"&gt;="&amp;AB$6,Requests!$F$2:$F$200,"Pending")&gt;0,"P","")))</f>
        <v/>
      </c>
      <c r="AC27" s="13">
        <f>IF(OR($A27="",AC$6=""),"",IF(COUNTIFS(Requests!$A$2:$A$200,$A27,Requests!$C$2:$C$200,"&lt;="&amp;AC$6,Requests!$D$2:$D$200,"&gt;="&amp;AC$6,Requests!$F$2:$F$200,"Approved")&gt;0,"A",IF(COUNTIFS(Requests!$A$2:$A$200,$A27,Requests!$C$2:$C$200,"&lt;="&amp;AC$6,Requests!$D$2:$D$200,"&gt;="&amp;AC$6,Requests!$F$2:$F$200,"Pending")&gt;0,"P","")))</f>
        <v/>
      </c>
      <c r="AD27" s="13">
        <f>IF(OR($A27="",AD$6=""),"",IF(COUNTIFS(Requests!$A$2:$A$200,$A27,Requests!$C$2:$C$200,"&lt;="&amp;AD$6,Requests!$D$2:$D$200,"&gt;="&amp;AD$6,Requests!$F$2:$F$200,"Approved")&gt;0,"A",IF(COUNTIFS(Requests!$A$2:$A$200,$A27,Requests!$C$2:$C$200,"&lt;="&amp;AD$6,Requests!$D$2:$D$200,"&gt;="&amp;AD$6,Requests!$F$2:$F$200,"Pending")&gt;0,"P","")))</f>
        <v/>
      </c>
      <c r="AE27" s="13">
        <f>IF(OR($A27="",AE$6=""),"",IF(COUNTIFS(Requests!$A$2:$A$200,$A27,Requests!$C$2:$C$200,"&lt;="&amp;AE$6,Requests!$D$2:$D$200,"&gt;="&amp;AE$6,Requests!$F$2:$F$200,"Approved")&gt;0,"A",IF(COUNTIFS(Requests!$A$2:$A$200,$A27,Requests!$C$2:$C$200,"&lt;="&amp;AE$6,Requests!$D$2:$D$200,"&gt;="&amp;AE$6,Requests!$F$2:$F$200,"Pending")&gt;0,"P","")))</f>
        <v/>
      </c>
      <c r="AF27" s="13">
        <f>IF(OR($A27="",AF$6=""),"",IF(COUNTIFS(Requests!$A$2:$A$200,$A27,Requests!$C$2:$C$200,"&lt;="&amp;AF$6,Requests!$D$2:$D$200,"&gt;="&amp;AF$6,Requests!$F$2:$F$200,"Approved")&gt;0,"A",IF(COUNTIFS(Requests!$A$2:$A$200,$A27,Requests!$C$2:$C$200,"&lt;="&amp;AF$6,Requests!$D$2:$D$200,"&gt;="&amp;AF$6,Requests!$F$2:$F$200,"Pending")&gt;0,"P","")))</f>
        <v/>
      </c>
    </row>
    <row r="28">
      <c r="A28">
        <f>IF(Balances!A31="","",Balances!A31)</f>
        <v/>
      </c>
      <c r="B28" s="13">
        <f>IF(OR($A28="",B$6=""),"",IF(COUNTIFS(Requests!$A$2:$A$200,$A28,Requests!$C$2:$C$200,"&lt;="&amp;B$6,Requests!$D$2:$D$200,"&gt;="&amp;B$6,Requests!$F$2:$F$200,"Approved")&gt;0,"A",IF(COUNTIFS(Requests!$A$2:$A$200,$A28,Requests!$C$2:$C$200,"&lt;="&amp;B$6,Requests!$D$2:$D$200,"&gt;="&amp;B$6,Requests!$F$2:$F$200,"Pending")&gt;0,"P","")))</f>
        <v/>
      </c>
      <c r="C28" s="13">
        <f>IF(OR($A28="",C$6=""),"",IF(COUNTIFS(Requests!$A$2:$A$200,$A28,Requests!$C$2:$C$200,"&lt;="&amp;C$6,Requests!$D$2:$D$200,"&gt;="&amp;C$6,Requests!$F$2:$F$200,"Approved")&gt;0,"A",IF(COUNTIFS(Requests!$A$2:$A$200,$A28,Requests!$C$2:$C$200,"&lt;="&amp;C$6,Requests!$D$2:$D$200,"&gt;="&amp;C$6,Requests!$F$2:$F$200,"Pending")&gt;0,"P","")))</f>
        <v/>
      </c>
      <c r="D28" s="13">
        <f>IF(OR($A28="",D$6=""),"",IF(COUNTIFS(Requests!$A$2:$A$200,$A28,Requests!$C$2:$C$200,"&lt;="&amp;D$6,Requests!$D$2:$D$200,"&gt;="&amp;D$6,Requests!$F$2:$F$200,"Approved")&gt;0,"A",IF(COUNTIFS(Requests!$A$2:$A$200,$A28,Requests!$C$2:$C$200,"&lt;="&amp;D$6,Requests!$D$2:$D$200,"&gt;="&amp;D$6,Requests!$F$2:$F$200,"Pending")&gt;0,"P","")))</f>
        <v/>
      </c>
      <c r="E28" s="13">
        <f>IF(OR($A28="",E$6=""),"",IF(COUNTIFS(Requests!$A$2:$A$200,$A28,Requests!$C$2:$C$200,"&lt;="&amp;E$6,Requests!$D$2:$D$200,"&gt;="&amp;E$6,Requests!$F$2:$F$200,"Approved")&gt;0,"A",IF(COUNTIFS(Requests!$A$2:$A$200,$A28,Requests!$C$2:$C$200,"&lt;="&amp;E$6,Requests!$D$2:$D$200,"&gt;="&amp;E$6,Requests!$F$2:$F$200,"Pending")&gt;0,"P","")))</f>
        <v/>
      </c>
      <c r="F28" s="13">
        <f>IF(OR($A28="",F$6=""),"",IF(COUNTIFS(Requests!$A$2:$A$200,$A28,Requests!$C$2:$C$200,"&lt;="&amp;F$6,Requests!$D$2:$D$200,"&gt;="&amp;F$6,Requests!$F$2:$F$200,"Approved")&gt;0,"A",IF(COUNTIFS(Requests!$A$2:$A$200,$A28,Requests!$C$2:$C$200,"&lt;="&amp;F$6,Requests!$D$2:$D$200,"&gt;="&amp;F$6,Requests!$F$2:$F$200,"Pending")&gt;0,"P","")))</f>
        <v/>
      </c>
      <c r="G28" s="13">
        <f>IF(OR($A28="",G$6=""),"",IF(COUNTIFS(Requests!$A$2:$A$200,$A28,Requests!$C$2:$C$200,"&lt;="&amp;G$6,Requests!$D$2:$D$200,"&gt;="&amp;G$6,Requests!$F$2:$F$200,"Approved")&gt;0,"A",IF(COUNTIFS(Requests!$A$2:$A$200,$A28,Requests!$C$2:$C$200,"&lt;="&amp;G$6,Requests!$D$2:$D$200,"&gt;="&amp;G$6,Requests!$F$2:$F$200,"Pending")&gt;0,"P","")))</f>
        <v/>
      </c>
      <c r="H28" s="13">
        <f>IF(OR($A28="",H$6=""),"",IF(COUNTIFS(Requests!$A$2:$A$200,$A28,Requests!$C$2:$C$200,"&lt;="&amp;H$6,Requests!$D$2:$D$200,"&gt;="&amp;H$6,Requests!$F$2:$F$200,"Approved")&gt;0,"A",IF(COUNTIFS(Requests!$A$2:$A$200,$A28,Requests!$C$2:$C$200,"&lt;="&amp;H$6,Requests!$D$2:$D$200,"&gt;="&amp;H$6,Requests!$F$2:$F$200,"Pending")&gt;0,"P","")))</f>
        <v/>
      </c>
      <c r="I28" s="13">
        <f>IF(OR($A28="",I$6=""),"",IF(COUNTIFS(Requests!$A$2:$A$200,$A28,Requests!$C$2:$C$200,"&lt;="&amp;I$6,Requests!$D$2:$D$200,"&gt;="&amp;I$6,Requests!$F$2:$F$200,"Approved")&gt;0,"A",IF(COUNTIFS(Requests!$A$2:$A$200,$A28,Requests!$C$2:$C$200,"&lt;="&amp;I$6,Requests!$D$2:$D$200,"&gt;="&amp;I$6,Requests!$F$2:$F$200,"Pending")&gt;0,"P","")))</f>
        <v/>
      </c>
      <c r="J28" s="13">
        <f>IF(OR($A28="",J$6=""),"",IF(COUNTIFS(Requests!$A$2:$A$200,$A28,Requests!$C$2:$C$200,"&lt;="&amp;J$6,Requests!$D$2:$D$200,"&gt;="&amp;J$6,Requests!$F$2:$F$200,"Approved")&gt;0,"A",IF(COUNTIFS(Requests!$A$2:$A$200,$A28,Requests!$C$2:$C$200,"&lt;="&amp;J$6,Requests!$D$2:$D$200,"&gt;="&amp;J$6,Requests!$F$2:$F$200,"Pending")&gt;0,"P","")))</f>
        <v/>
      </c>
      <c r="K28" s="13">
        <f>IF(OR($A28="",K$6=""),"",IF(COUNTIFS(Requests!$A$2:$A$200,$A28,Requests!$C$2:$C$200,"&lt;="&amp;K$6,Requests!$D$2:$D$200,"&gt;="&amp;K$6,Requests!$F$2:$F$200,"Approved")&gt;0,"A",IF(COUNTIFS(Requests!$A$2:$A$200,$A28,Requests!$C$2:$C$200,"&lt;="&amp;K$6,Requests!$D$2:$D$200,"&gt;="&amp;K$6,Requests!$F$2:$F$200,"Pending")&gt;0,"P","")))</f>
        <v/>
      </c>
      <c r="L28" s="13">
        <f>IF(OR($A28="",L$6=""),"",IF(COUNTIFS(Requests!$A$2:$A$200,$A28,Requests!$C$2:$C$200,"&lt;="&amp;L$6,Requests!$D$2:$D$200,"&gt;="&amp;L$6,Requests!$F$2:$F$200,"Approved")&gt;0,"A",IF(COUNTIFS(Requests!$A$2:$A$200,$A28,Requests!$C$2:$C$200,"&lt;="&amp;L$6,Requests!$D$2:$D$200,"&gt;="&amp;L$6,Requests!$F$2:$F$200,"Pending")&gt;0,"P","")))</f>
        <v/>
      </c>
      <c r="M28" s="13">
        <f>IF(OR($A28="",M$6=""),"",IF(COUNTIFS(Requests!$A$2:$A$200,$A28,Requests!$C$2:$C$200,"&lt;="&amp;M$6,Requests!$D$2:$D$200,"&gt;="&amp;M$6,Requests!$F$2:$F$200,"Approved")&gt;0,"A",IF(COUNTIFS(Requests!$A$2:$A$200,$A28,Requests!$C$2:$C$200,"&lt;="&amp;M$6,Requests!$D$2:$D$200,"&gt;="&amp;M$6,Requests!$F$2:$F$200,"Pending")&gt;0,"P","")))</f>
        <v/>
      </c>
      <c r="N28" s="13">
        <f>IF(OR($A28="",N$6=""),"",IF(COUNTIFS(Requests!$A$2:$A$200,$A28,Requests!$C$2:$C$200,"&lt;="&amp;N$6,Requests!$D$2:$D$200,"&gt;="&amp;N$6,Requests!$F$2:$F$200,"Approved")&gt;0,"A",IF(COUNTIFS(Requests!$A$2:$A$200,$A28,Requests!$C$2:$C$200,"&lt;="&amp;N$6,Requests!$D$2:$D$200,"&gt;="&amp;N$6,Requests!$F$2:$F$200,"Pending")&gt;0,"P","")))</f>
        <v/>
      </c>
      <c r="O28" s="13">
        <f>IF(OR($A28="",O$6=""),"",IF(COUNTIFS(Requests!$A$2:$A$200,$A28,Requests!$C$2:$C$200,"&lt;="&amp;O$6,Requests!$D$2:$D$200,"&gt;="&amp;O$6,Requests!$F$2:$F$200,"Approved")&gt;0,"A",IF(COUNTIFS(Requests!$A$2:$A$200,$A28,Requests!$C$2:$C$200,"&lt;="&amp;O$6,Requests!$D$2:$D$200,"&gt;="&amp;O$6,Requests!$F$2:$F$200,"Pending")&gt;0,"P","")))</f>
        <v/>
      </c>
      <c r="P28" s="13">
        <f>IF(OR($A28="",P$6=""),"",IF(COUNTIFS(Requests!$A$2:$A$200,$A28,Requests!$C$2:$C$200,"&lt;="&amp;P$6,Requests!$D$2:$D$200,"&gt;="&amp;P$6,Requests!$F$2:$F$200,"Approved")&gt;0,"A",IF(COUNTIFS(Requests!$A$2:$A$200,$A28,Requests!$C$2:$C$200,"&lt;="&amp;P$6,Requests!$D$2:$D$200,"&gt;="&amp;P$6,Requests!$F$2:$F$200,"Pending")&gt;0,"P","")))</f>
        <v/>
      </c>
      <c r="Q28" s="13">
        <f>IF(OR($A28="",Q$6=""),"",IF(COUNTIFS(Requests!$A$2:$A$200,$A28,Requests!$C$2:$C$200,"&lt;="&amp;Q$6,Requests!$D$2:$D$200,"&gt;="&amp;Q$6,Requests!$F$2:$F$200,"Approved")&gt;0,"A",IF(COUNTIFS(Requests!$A$2:$A$200,$A28,Requests!$C$2:$C$200,"&lt;="&amp;Q$6,Requests!$D$2:$D$200,"&gt;="&amp;Q$6,Requests!$F$2:$F$200,"Pending")&gt;0,"P","")))</f>
        <v/>
      </c>
      <c r="R28" s="13">
        <f>IF(OR($A28="",R$6=""),"",IF(COUNTIFS(Requests!$A$2:$A$200,$A28,Requests!$C$2:$C$200,"&lt;="&amp;R$6,Requests!$D$2:$D$200,"&gt;="&amp;R$6,Requests!$F$2:$F$200,"Approved")&gt;0,"A",IF(COUNTIFS(Requests!$A$2:$A$200,$A28,Requests!$C$2:$C$200,"&lt;="&amp;R$6,Requests!$D$2:$D$200,"&gt;="&amp;R$6,Requests!$F$2:$F$200,"Pending")&gt;0,"P","")))</f>
        <v/>
      </c>
      <c r="S28" s="13">
        <f>IF(OR($A28="",S$6=""),"",IF(COUNTIFS(Requests!$A$2:$A$200,$A28,Requests!$C$2:$C$200,"&lt;="&amp;S$6,Requests!$D$2:$D$200,"&gt;="&amp;S$6,Requests!$F$2:$F$200,"Approved")&gt;0,"A",IF(COUNTIFS(Requests!$A$2:$A$200,$A28,Requests!$C$2:$C$200,"&lt;="&amp;S$6,Requests!$D$2:$D$200,"&gt;="&amp;S$6,Requests!$F$2:$F$200,"Pending")&gt;0,"P","")))</f>
        <v/>
      </c>
      <c r="T28" s="13">
        <f>IF(OR($A28="",T$6=""),"",IF(COUNTIFS(Requests!$A$2:$A$200,$A28,Requests!$C$2:$C$200,"&lt;="&amp;T$6,Requests!$D$2:$D$200,"&gt;="&amp;T$6,Requests!$F$2:$F$200,"Approved")&gt;0,"A",IF(COUNTIFS(Requests!$A$2:$A$200,$A28,Requests!$C$2:$C$200,"&lt;="&amp;T$6,Requests!$D$2:$D$200,"&gt;="&amp;T$6,Requests!$F$2:$F$200,"Pending")&gt;0,"P","")))</f>
        <v/>
      </c>
      <c r="U28" s="13">
        <f>IF(OR($A28="",U$6=""),"",IF(COUNTIFS(Requests!$A$2:$A$200,$A28,Requests!$C$2:$C$200,"&lt;="&amp;U$6,Requests!$D$2:$D$200,"&gt;="&amp;U$6,Requests!$F$2:$F$200,"Approved")&gt;0,"A",IF(COUNTIFS(Requests!$A$2:$A$200,$A28,Requests!$C$2:$C$200,"&lt;="&amp;U$6,Requests!$D$2:$D$200,"&gt;="&amp;U$6,Requests!$F$2:$F$200,"Pending")&gt;0,"P","")))</f>
        <v/>
      </c>
      <c r="V28" s="13">
        <f>IF(OR($A28="",V$6=""),"",IF(COUNTIFS(Requests!$A$2:$A$200,$A28,Requests!$C$2:$C$200,"&lt;="&amp;V$6,Requests!$D$2:$D$200,"&gt;="&amp;V$6,Requests!$F$2:$F$200,"Approved")&gt;0,"A",IF(COUNTIFS(Requests!$A$2:$A$200,$A28,Requests!$C$2:$C$200,"&lt;="&amp;V$6,Requests!$D$2:$D$200,"&gt;="&amp;V$6,Requests!$F$2:$F$200,"Pending")&gt;0,"P","")))</f>
        <v/>
      </c>
      <c r="W28" s="13">
        <f>IF(OR($A28="",W$6=""),"",IF(COUNTIFS(Requests!$A$2:$A$200,$A28,Requests!$C$2:$C$200,"&lt;="&amp;W$6,Requests!$D$2:$D$200,"&gt;="&amp;W$6,Requests!$F$2:$F$200,"Approved")&gt;0,"A",IF(COUNTIFS(Requests!$A$2:$A$200,$A28,Requests!$C$2:$C$200,"&lt;="&amp;W$6,Requests!$D$2:$D$200,"&gt;="&amp;W$6,Requests!$F$2:$F$200,"Pending")&gt;0,"P","")))</f>
        <v/>
      </c>
      <c r="X28" s="13">
        <f>IF(OR($A28="",X$6=""),"",IF(COUNTIFS(Requests!$A$2:$A$200,$A28,Requests!$C$2:$C$200,"&lt;="&amp;X$6,Requests!$D$2:$D$200,"&gt;="&amp;X$6,Requests!$F$2:$F$200,"Approved")&gt;0,"A",IF(COUNTIFS(Requests!$A$2:$A$200,$A28,Requests!$C$2:$C$200,"&lt;="&amp;X$6,Requests!$D$2:$D$200,"&gt;="&amp;X$6,Requests!$F$2:$F$200,"Pending")&gt;0,"P","")))</f>
        <v/>
      </c>
      <c r="Y28" s="13">
        <f>IF(OR($A28="",Y$6=""),"",IF(COUNTIFS(Requests!$A$2:$A$200,$A28,Requests!$C$2:$C$200,"&lt;="&amp;Y$6,Requests!$D$2:$D$200,"&gt;="&amp;Y$6,Requests!$F$2:$F$200,"Approved")&gt;0,"A",IF(COUNTIFS(Requests!$A$2:$A$200,$A28,Requests!$C$2:$C$200,"&lt;="&amp;Y$6,Requests!$D$2:$D$200,"&gt;="&amp;Y$6,Requests!$F$2:$F$200,"Pending")&gt;0,"P","")))</f>
        <v/>
      </c>
      <c r="Z28" s="13">
        <f>IF(OR($A28="",Z$6=""),"",IF(COUNTIFS(Requests!$A$2:$A$200,$A28,Requests!$C$2:$C$200,"&lt;="&amp;Z$6,Requests!$D$2:$D$200,"&gt;="&amp;Z$6,Requests!$F$2:$F$200,"Approved")&gt;0,"A",IF(COUNTIFS(Requests!$A$2:$A$200,$A28,Requests!$C$2:$C$200,"&lt;="&amp;Z$6,Requests!$D$2:$D$200,"&gt;="&amp;Z$6,Requests!$F$2:$F$200,"Pending")&gt;0,"P","")))</f>
        <v/>
      </c>
      <c r="AA28" s="13">
        <f>IF(OR($A28="",AA$6=""),"",IF(COUNTIFS(Requests!$A$2:$A$200,$A28,Requests!$C$2:$C$200,"&lt;="&amp;AA$6,Requests!$D$2:$D$200,"&gt;="&amp;AA$6,Requests!$F$2:$F$200,"Approved")&gt;0,"A",IF(COUNTIFS(Requests!$A$2:$A$200,$A28,Requests!$C$2:$C$200,"&lt;="&amp;AA$6,Requests!$D$2:$D$200,"&gt;="&amp;AA$6,Requests!$F$2:$F$200,"Pending")&gt;0,"P","")))</f>
        <v/>
      </c>
      <c r="AB28" s="13">
        <f>IF(OR($A28="",AB$6=""),"",IF(COUNTIFS(Requests!$A$2:$A$200,$A28,Requests!$C$2:$C$200,"&lt;="&amp;AB$6,Requests!$D$2:$D$200,"&gt;="&amp;AB$6,Requests!$F$2:$F$200,"Approved")&gt;0,"A",IF(COUNTIFS(Requests!$A$2:$A$200,$A28,Requests!$C$2:$C$200,"&lt;="&amp;AB$6,Requests!$D$2:$D$200,"&gt;="&amp;AB$6,Requests!$F$2:$F$200,"Pending")&gt;0,"P","")))</f>
        <v/>
      </c>
      <c r="AC28" s="13">
        <f>IF(OR($A28="",AC$6=""),"",IF(COUNTIFS(Requests!$A$2:$A$200,$A28,Requests!$C$2:$C$200,"&lt;="&amp;AC$6,Requests!$D$2:$D$200,"&gt;="&amp;AC$6,Requests!$F$2:$F$200,"Approved")&gt;0,"A",IF(COUNTIFS(Requests!$A$2:$A$200,$A28,Requests!$C$2:$C$200,"&lt;="&amp;AC$6,Requests!$D$2:$D$200,"&gt;="&amp;AC$6,Requests!$F$2:$F$200,"Pending")&gt;0,"P","")))</f>
        <v/>
      </c>
      <c r="AD28" s="13">
        <f>IF(OR($A28="",AD$6=""),"",IF(COUNTIFS(Requests!$A$2:$A$200,$A28,Requests!$C$2:$C$200,"&lt;="&amp;AD$6,Requests!$D$2:$D$200,"&gt;="&amp;AD$6,Requests!$F$2:$F$200,"Approved")&gt;0,"A",IF(COUNTIFS(Requests!$A$2:$A$200,$A28,Requests!$C$2:$C$200,"&lt;="&amp;AD$6,Requests!$D$2:$D$200,"&gt;="&amp;AD$6,Requests!$F$2:$F$200,"Pending")&gt;0,"P","")))</f>
        <v/>
      </c>
      <c r="AE28" s="13">
        <f>IF(OR($A28="",AE$6=""),"",IF(COUNTIFS(Requests!$A$2:$A$200,$A28,Requests!$C$2:$C$200,"&lt;="&amp;AE$6,Requests!$D$2:$D$200,"&gt;="&amp;AE$6,Requests!$F$2:$F$200,"Approved")&gt;0,"A",IF(COUNTIFS(Requests!$A$2:$A$200,$A28,Requests!$C$2:$C$200,"&lt;="&amp;AE$6,Requests!$D$2:$D$200,"&gt;="&amp;AE$6,Requests!$F$2:$F$200,"Pending")&gt;0,"P","")))</f>
        <v/>
      </c>
      <c r="AF28" s="13">
        <f>IF(OR($A28="",AF$6=""),"",IF(COUNTIFS(Requests!$A$2:$A$200,$A28,Requests!$C$2:$C$200,"&lt;="&amp;AF$6,Requests!$D$2:$D$200,"&gt;="&amp;AF$6,Requests!$F$2:$F$200,"Approved")&gt;0,"A",IF(COUNTIFS(Requests!$A$2:$A$200,$A28,Requests!$C$2:$C$200,"&lt;="&amp;AF$6,Requests!$D$2:$D$200,"&gt;="&amp;AF$6,Requests!$F$2:$F$200,"Pending")&gt;0,"P","")))</f>
        <v/>
      </c>
    </row>
    <row r="29">
      <c r="A29">
        <f>IF(Balances!A32="","",Balances!A32)</f>
        <v/>
      </c>
      <c r="B29" s="13">
        <f>IF(OR($A29="",B$6=""),"",IF(COUNTIFS(Requests!$A$2:$A$200,$A29,Requests!$C$2:$C$200,"&lt;="&amp;B$6,Requests!$D$2:$D$200,"&gt;="&amp;B$6,Requests!$F$2:$F$200,"Approved")&gt;0,"A",IF(COUNTIFS(Requests!$A$2:$A$200,$A29,Requests!$C$2:$C$200,"&lt;="&amp;B$6,Requests!$D$2:$D$200,"&gt;="&amp;B$6,Requests!$F$2:$F$200,"Pending")&gt;0,"P","")))</f>
        <v/>
      </c>
      <c r="C29" s="13">
        <f>IF(OR($A29="",C$6=""),"",IF(COUNTIFS(Requests!$A$2:$A$200,$A29,Requests!$C$2:$C$200,"&lt;="&amp;C$6,Requests!$D$2:$D$200,"&gt;="&amp;C$6,Requests!$F$2:$F$200,"Approved")&gt;0,"A",IF(COUNTIFS(Requests!$A$2:$A$200,$A29,Requests!$C$2:$C$200,"&lt;="&amp;C$6,Requests!$D$2:$D$200,"&gt;="&amp;C$6,Requests!$F$2:$F$200,"Pending")&gt;0,"P","")))</f>
        <v/>
      </c>
      <c r="D29" s="13">
        <f>IF(OR($A29="",D$6=""),"",IF(COUNTIFS(Requests!$A$2:$A$200,$A29,Requests!$C$2:$C$200,"&lt;="&amp;D$6,Requests!$D$2:$D$200,"&gt;="&amp;D$6,Requests!$F$2:$F$200,"Approved")&gt;0,"A",IF(COUNTIFS(Requests!$A$2:$A$200,$A29,Requests!$C$2:$C$200,"&lt;="&amp;D$6,Requests!$D$2:$D$200,"&gt;="&amp;D$6,Requests!$F$2:$F$200,"Pending")&gt;0,"P","")))</f>
        <v/>
      </c>
      <c r="E29" s="13">
        <f>IF(OR($A29="",E$6=""),"",IF(COUNTIFS(Requests!$A$2:$A$200,$A29,Requests!$C$2:$C$200,"&lt;="&amp;E$6,Requests!$D$2:$D$200,"&gt;="&amp;E$6,Requests!$F$2:$F$200,"Approved")&gt;0,"A",IF(COUNTIFS(Requests!$A$2:$A$200,$A29,Requests!$C$2:$C$200,"&lt;="&amp;E$6,Requests!$D$2:$D$200,"&gt;="&amp;E$6,Requests!$F$2:$F$200,"Pending")&gt;0,"P","")))</f>
        <v/>
      </c>
      <c r="F29" s="13">
        <f>IF(OR($A29="",F$6=""),"",IF(COUNTIFS(Requests!$A$2:$A$200,$A29,Requests!$C$2:$C$200,"&lt;="&amp;F$6,Requests!$D$2:$D$200,"&gt;="&amp;F$6,Requests!$F$2:$F$200,"Approved")&gt;0,"A",IF(COUNTIFS(Requests!$A$2:$A$200,$A29,Requests!$C$2:$C$200,"&lt;="&amp;F$6,Requests!$D$2:$D$200,"&gt;="&amp;F$6,Requests!$F$2:$F$200,"Pending")&gt;0,"P","")))</f>
        <v/>
      </c>
      <c r="G29" s="13">
        <f>IF(OR($A29="",G$6=""),"",IF(COUNTIFS(Requests!$A$2:$A$200,$A29,Requests!$C$2:$C$200,"&lt;="&amp;G$6,Requests!$D$2:$D$200,"&gt;="&amp;G$6,Requests!$F$2:$F$200,"Approved")&gt;0,"A",IF(COUNTIFS(Requests!$A$2:$A$200,$A29,Requests!$C$2:$C$200,"&lt;="&amp;G$6,Requests!$D$2:$D$200,"&gt;="&amp;G$6,Requests!$F$2:$F$200,"Pending")&gt;0,"P","")))</f>
        <v/>
      </c>
      <c r="H29" s="13">
        <f>IF(OR($A29="",H$6=""),"",IF(COUNTIFS(Requests!$A$2:$A$200,$A29,Requests!$C$2:$C$200,"&lt;="&amp;H$6,Requests!$D$2:$D$200,"&gt;="&amp;H$6,Requests!$F$2:$F$200,"Approved")&gt;0,"A",IF(COUNTIFS(Requests!$A$2:$A$200,$A29,Requests!$C$2:$C$200,"&lt;="&amp;H$6,Requests!$D$2:$D$200,"&gt;="&amp;H$6,Requests!$F$2:$F$200,"Pending")&gt;0,"P","")))</f>
        <v/>
      </c>
      <c r="I29" s="13">
        <f>IF(OR($A29="",I$6=""),"",IF(COUNTIFS(Requests!$A$2:$A$200,$A29,Requests!$C$2:$C$200,"&lt;="&amp;I$6,Requests!$D$2:$D$200,"&gt;="&amp;I$6,Requests!$F$2:$F$200,"Approved")&gt;0,"A",IF(COUNTIFS(Requests!$A$2:$A$200,$A29,Requests!$C$2:$C$200,"&lt;="&amp;I$6,Requests!$D$2:$D$200,"&gt;="&amp;I$6,Requests!$F$2:$F$200,"Pending")&gt;0,"P","")))</f>
        <v/>
      </c>
      <c r="J29" s="13">
        <f>IF(OR($A29="",J$6=""),"",IF(COUNTIFS(Requests!$A$2:$A$200,$A29,Requests!$C$2:$C$200,"&lt;="&amp;J$6,Requests!$D$2:$D$200,"&gt;="&amp;J$6,Requests!$F$2:$F$200,"Approved")&gt;0,"A",IF(COUNTIFS(Requests!$A$2:$A$200,$A29,Requests!$C$2:$C$200,"&lt;="&amp;J$6,Requests!$D$2:$D$200,"&gt;="&amp;J$6,Requests!$F$2:$F$200,"Pending")&gt;0,"P","")))</f>
        <v/>
      </c>
      <c r="K29" s="13">
        <f>IF(OR($A29="",K$6=""),"",IF(COUNTIFS(Requests!$A$2:$A$200,$A29,Requests!$C$2:$C$200,"&lt;="&amp;K$6,Requests!$D$2:$D$200,"&gt;="&amp;K$6,Requests!$F$2:$F$200,"Approved")&gt;0,"A",IF(COUNTIFS(Requests!$A$2:$A$200,$A29,Requests!$C$2:$C$200,"&lt;="&amp;K$6,Requests!$D$2:$D$200,"&gt;="&amp;K$6,Requests!$F$2:$F$200,"Pending")&gt;0,"P","")))</f>
        <v/>
      </c>
      <c r="L29" s="13">
        <f>IF(OR($A29="",L$6=""),"",IF(COUNTIFS(Requests!$A$2:$A$200,$A29,Requests!$C$2:$C$200,"&lt;="&amp;L$6,Requests!$D$2:$D$200,"&gt;="&amp;L$6,Requests!$F$2:$F$200,"Approved")&gt;0,"A",IF(COUNTIFS(Requests!$A$2:$A$200,$A29,Requests!$C$2:$C$200,"&lt;="&amp;L$6,Requests!$D$2:$D$200,"&gt;="&amp;L$6,Requests!$F$2:$F$200,"Pending")&gt;0,"P","")))</f>
        <v/>
      </c>
      <c r="M29" s="13">
        <f>IF(OR($A29="",M$6=""),"",IF(COUNTIFS(Requests!$A$2:$A$200,$A29,Requests!$C$2:$C$200,"&lt;="&amp;M$6,Requests!$D$2:$D$200,"&gt;="&amp;M$6,Requests!$F$2:$F$200,"Approved")&gt;0,"A",IF(COUNTIFS(Requests!$A$2:$A$200,$A29,Requests!$C$2:$C$200,"&lt;="&amp;M$6,Requests!$D$2:$D$200,"&gt;="&amp;M$6,Requests!$F$2:$F$200,"Pending")&gt;0,"P","")))</f>
        <v/>
      </c>
      <c r="N29" s="13">
        <f>IF(OR($A29="",N$6=""),"",IF(COUNTIFS(Requests!$A$2:$A$200,$A29,Requests!$C$2:$C$200,"&lt;="&amp;N$6,Requests!$D$2:$D$200,"&gt;="&amp;N$6,Requests!$F$2:$F$200,"Approved")&gt;0,"A",IF(COUNTIFS(Requests!$A$2:$A$200,$A29,Requests!$C$2:$C$200,"&lt;="&amp;N$6,Requests!$D$2:$D$200,"&gt;="&amp;N$6,Requests!$F$2:$F$200,"Pending")&gt;0,"P","")))</f>
        <v/>
      </c>
      <c r="O29" s="13">
        <f>IF(OR($A29="",O$6=""),"",IF(COUNTIFS(Requests!$A$2:$A$200,$A29,Requests!$C$2:$C$200,"&lt;="&amp;O$6,Requests!$D$2:$D$200,"&gt;="&amp;O$6,Requests!$F$2:$F$200,"Approved")&gt;0,"A",IF(COUNTIFS(Requests!$A$2:$A$200,$A29,Requests!$C$2:$C$200,"&lt;="&amp;O$6,Requests!$D$2:$D$200,"&gt;="&amp;O$6,Requests!$F$2:$F$200,"Pending")&gt;0,"P","")))</f>
        <v/>
      </c>
      <c r="P29" s="13">
        <f>IF(OR($A29="",P$6=""),"",IF(COUNTIFS(Requests!$A$2:$A$200,$A29,Requests!$C$2:$C$200,"&lt;="&amp;P$6,Requests!$D$2:$D$200,"&gt;="&amp;P$6,Requests!$F$2:$F$200,"Approved")&gt;0,"A",IF(COUNTIFS(Requests!$A$2:$A$200,$A29,Requests!$C$2:$C$200,"&lt;="&amp;P$6,Requests!$D$2:$D$200,"&gt;="&amp;P$6,Requests!$F$2:$F$200,"Pending")&gt;0,"P","")))</f>
        <v/>
      </c>
      <c r="Q29" s="13">
        <f>IF(OR($A29="",Q$6=""),"",IF(COUNTIFS(Requests!$A$2:$A$200,$A29,Requests!$C$2:$C$200,"&lt;="&amp;Q$6,Requests!$D$2:$D$200,"&gt;="&amp;Q$6,Requests!$F$2:$F$200,"Approved")&gt;0,"A",IF(COUNTIFS(Requests!$A$2:$A$200,$A29,Requests!$C$2:$C$200,"&lt;="&amp;Q$6,Requests!$D$2:$D$200,"&gt;="&amp;Q$6,Requests!$F$2:$F$200,"Pending")&gt;0,"P","")))</f>
        <v/>
      </c>
      <c r="R29" s="13">
        <f>IF(OR($A29="",R$6=""),"",IF(COUNTIFS(Requests!$A$2:$A$200,$A29,Requests!$C$2:$C$200,"&lt;="&amp;R$6,Requests!$D$2:$D$200,"&gt;="&amp;R$6,Requests!$F$2:$F$200,"Approved")&gt;0,"A",IF(COUNTIFS(Requests!$A$2:$A$200,$A29,Requests!$C$2:$C$200,"&lt;="&amp;R$6,Requests!$D$2:$D$200,"&gt;="&amp;R$6,Requests!$F$2:$F$200,"Pending")&gt;0,"P","")))</f>
        <v/>
      </c>
      <c r="S29" s="13">
        <f>IF(OR($A29="",S$6=""),"",IF(COUNTIFS(Requests!$A$2:$A$200,$A29,Requests!$C$2:$C$200,"&lt;="&amp;S$6,Requests!$D$2:$D$200,"&gt;="&amp;S$6,Requests!$F$2:$F$200,"Approved")&gt;0,"A",IF(COUNTIFS(Requests!$A$2:$A$200,$A29,Requests!$C$2:$C$200,"&lt;="&amp;S$6,Requests!$D$2:$D$200,"&gt;="&amp;S$6,Requests!$F$2:$F$200,"Pending")&gt;0,"P","")))</f>
        <v/>
      </c>
      <c r="T29" s="13">
        <f>IF(OR($A29="",T$6=""),"",IF(COUNTIFS(Requests!$A$2:$A$200,$A29,Requests!$C$2:$C$200,"&lt;="&amp;T$6,Requests!$D$2:$D$200,"&gt;="&amp;T$6,Requests!$F$2:$F$200,"Approved")&gt;0,"A",IF(COUNTIFS(Requests!$A$2:$A$200,$A29,Requests!$C$2:$C$200,"&lt;="&amp;T$6,Requests!$D$2:$D$200,"&gt;="&amp;T$6,Requests!$F$2:$F$200,"Pending")&gt;0,"P","")))</f>
        <v/>
      </c>
      <c r="U29" s="13">
        <f>IF(OR($A29="",U$6=""),"",IF(COUNTIFS(Requests!$A$2:$A$200,$A29,Requests!$C$2:$C$200,"&lt;="&amp;U$6,Requests!$D$2:$D$200,"&gt;="&amp;U$6,Requests!$F$2:$F$200,"Approved")&gt;0,"A",IF(COUNTIFS(Requests!$A$2:$A$200,$A29,Requests!$C$2:$C$200,"&lt;="&amp;U$6,Requests!$D$2:$D$200,"&gt;="&amp;U$6,Requests!$F$2:$F$200,"Pending")&gt;0,"P","")))</f>
        <v/>
      </c>
      <c r="V29" s="13">
        <f>IF(OR($A29="",V$6=""),"",IF(COUNTIFS(Requests!$A$2:$A$200,$A29,Requests!$C$2:$C$200,"&lt;="&amp;V$6,Requests!$D$2:$D$200,"&gt;="&amp;V$6,Requests!$F$2:$F$200,"Approved")&gt;0,"A",IF(COUNTIFS(Requests!$A$2:$A$200,$A29,Requests!$C$2:$C$200,"&lt;="&amp;V$6,Requests!$D$2:$D$200,"&gt;="&amp;V$6,Requests!$F$2:$F$200,"Pending")&gt;0,"P","")))</f>
        <v/>
      </c>
      <c r="W29" s="13">
        <f>IF(OR($A29="",W$6=""),"",IF(COUNTIFS(Requests!$A$2:$A$200,$A29,Requests!$C$2:$C$200,"&lt;="&amp;W$6,Requests!$D$2:$D$200,"&gt;="&amp;W$6,Requests!$F$2:$F$200,"Approved")&gt;0,"A",IF(COUNTIFS(Requests!$A$2:$A$200,$A29,Requests!$C$2:$C$200,"&lt;="&amp;W$6,Requests!$D$2:$D$200,"&gt;="&amp;W$6,Requests!$F$2:$F$200,"Pending")&gt;0,"P","")))</f>
        <v/>
      </c>
      <c r="X29" s="13">
        <f>IF(OR($A29="",X$6=""),"",IF(COUNTIFS(Requests!$A$2:$A$200,$A29,Requests!$C$2:$C$200,"&lt;="&amp;X$6,Requests!$D$2:$D$200,"&gt;="&amp;X$6,Requests!$F$2:$F$200,"Approved")&gt;0,"A",IF(COUNTIFS(Requests!$A$2:$A$200,$A29,Requests!$C$2:$C$200,"&lt;="&amp;X$6,Requests!$D$2:$D$200,"&gt;="&amp;X$6,Requests!$F$2:$F$200,"Pending")&gt;0,"P","")))</f>
        <v/>
      </c>
      <c r="Y29" s="13">
        <f>IF(OR($A29="",Y$6=""),"",IF(COUNTIFS(Requests!$A$2:$A$200,$A29,Requests!$C$2:$C$200,"&lt;="&amp;Y$6,Requests!$D$2:$D$200,"&gt;="&amp;Y$6,Requests!$F$2:$F$200,"Approved")&gt;0,"A",IF(COUNTIFS(Requests!$A$2:$A$200,$A29,Requests!$C$2:$C$200,"&lt;="&amp;Y$6,Requests!$D$2:$D$200,"&gt;="&amp;Y$6,Requests!$F$2:$F$200,"Pending")&gt;0,"P","")))</f>
        <v/>
      </c>
      <c r="Z29" s="13">
        <f>IF(OR($A29="",Z$6=""),"",IF(COUNTIFS(Requests!$A$2:$A$200,$A29,Requests!$C$2:$C$200,"&lt;="&amp;Z$6,Requests!$D$2:$D$200,"&gt;="&amp;Z$6,Requests!$F$2:$F$200,"Approved")&gt;0,"A",IF(COUNTIFS(Requests!$A$2:$A$200,$A29,Requests!$C$2:$C$200,"&lt;="&amp;Z$6,Requests!$D$2:$D$200,"&gt;="&amp;Z$6,Requests!$F$2:$F$200,"Pending")&gt;0,"P","")))</f>
        <v/>
      </c>
      <c r="AA29" s="13">
        <f>IF(OR($A29="",AA$6=""),"",IF(COUNTIFS(Requests!$A$2:$A$200,$A29,Requests!$C$2:$C$200,"&lt;="&amp;AA$6,Requests!$D$2:$D$200,"&gt;="&amp;AA$6,Requests!$F$2:$F$200,"Approved")&gt;0,"A",IF(COUNTIFS(Requests!$A$2:$A$200,$A29,Requests!$C$2:$C$200,"&lt;="&amp;AA$6,Requests!$D$2:$D$200,"&gt;="&amp;AA$6,Requests!$F$2:$F$200,"Pending")&gt;0,"P","")))</f>
        <v/>
      </c>
      <c r="AB29" s="13">
        <f>IF(OR($A29="",AB$6=""),"",IF(COUNTIFS(Requests!$A$2:$A$200,$A29,Requests!$C$2:$C$200,"&lt;="&amp;AB$6,Requests!$D$2:$D$200,"&gt;="&amp;AB$6,Requests!$F$2:$F$200,"Approved")&gt;0,"A",IF(COUNTIFS(Requests!$A$2:$A$200,$A29,Requests!$C$2:$C$200,"&lt;="&amp;AB$6,Requests!$D$2:$D$200,"&gt;="&amp;AB$6,Requests!$F$2:$F$200,"Pending")&gt;0,"P","")))</f>
        <v/>
      </c>
      <c r="AC29" s="13">
        <f>IF(OR($A29="",AC$6=""),"",IF(COUNTIFS(Requests!$A$2:$A$200,$A29,Requests!$C$2:$C$200,"&lt;="&amp;AC$6,Requests!$D$2:$D$200,"&gt;="&amp;AC$6,Requests!$F$2:$F$200,"Approved")&gt;0,"A",IF(COUNTIFS(Requests!$A$2:$A$200,$A29,Requests!$C$2:$C$200,"&lt;="&amp;AC$6,Requests!$D$2:$D$200,"&gt;="&amp;AC$6,Requests!$F$2:$F$200,"Pending")&gt;0,"P","")))</f>
        <v/>
      </c>
      <c r="AD29" s="13">
        <f>IF(OR($A29="",AD$6=""),"",IF(COUNTIFS(Requests!$A$2:$A$200,$A29,Requests!$C$2:$C$200,"&lt;="&amp;AD$6,Requests!$D$2:$D$200,"&gt;="&amp;AD$6,Requests!$F$2:$F$200,"Approved")&gt;0,"A",IF(COUNTIFS(Requests!$A$2:$A$200,$A29,Requests!$C$2:$C$200,"&lt;="&amp;AD$6,Requests!$D$2:$D$200,"&gt;="&amp;AD$6,Requests!$F$2:$F$200,"Pending")&gt;0,"P","")))</f>
        <v/>
      </c>
      <c r="AE29" s="13">
        <f>IF(OR($A29="",AE$6=""),"",IF(COUNTIFS(Requests!$A$2:$A$200,$A29,Requests!$C$2:$C$200,"&lt;="&amp;AE$6,Requests!$D$2:$D$200,"&gt;="&amp;AE$6,Requests!$F$2:$F$200,"Approved")&gt;0,"A",IF(COUNTIFS(Requests!$A$2:$A$200,$A29,Requests!$C$2:$C$200,"&lt;="&amp;AE$6,Requests!$D$2:$D$200,"&gt;="&amp;AE$6,Requests!$F$2:$F$200,"Pending")&gt;0,"P","")))</f>
        <v/>
      </c>
      <c r="AF29" s="13">
        <f>IF(OR($A29="",AF$6=""),"",IF(COUNTIFS(Requests!$A$2:$A$200,$A29,Requests!$C$2:$C$200,"&lt;="&amp;AF$6,Requests!$D$2:$D$200,"&gt;="&amp;AF$6,Requests!$F$2:$F$200,"Approved")&gt;0,"A",IF(COUNTIFS(Requests!$A$2:$A$200,$A29,Requests!$C$2:$C$200,"&lt;="&amp;AF$6,Requests!$D$2:$D$200,"&gt;="&amp;AF$6,Requests!$F$2:$F$200,"Pending")&gt;0,"P","")))</f>
        <v/>
      </c>
    </row>
    <row r="30">
      <c r="A30">
        <f>IF(Balances!A33="","",Balances!A33)</f>
        <v/>
      </c>
      <c r="B30" s="13">
        <f>IF(OR($A30="",B$6=""),"",IF(COUNTIFS(Requests!$A$2:$A$200,$A30,Requests!$C$2:$C$200,"&lt;="&amp;B$6,Requests!$D$2:$D$200,"&gt;="&amp;B$6,Requests!$F$2:$F$200,"Approved")&gt;0,"A",IF(COUNTIFS(Requests!$A$2:$A$200,$A30,Requests!$C$2:$C$200,"&lt;="&amp;B$6,Requests!$D$2:$D$200,"&gt;="&amp;B$6,Requests!$F$2:$F$200,"Pending")&gt;0,"P","")))</f>
        <v/>
      </c>
      <c r="C30" s="13">
        <f>IF(OR($A30="",C$6=""),"",IF(COUNTIFS(Requests!$A$2:$A$200,$A30,Requests!$C$2:$C$200,"&lt;="&amp;C$6,Requests!$D$2:$D$200,"&gt;="&amp;C$6,Requests!$F$2:$F$200,"Approved")&gt;0,"A",IF(COUNTIFS(Requests!$A$2:$A$200,$A30,Requests!$C$2:$C$200,"&lt;="&amp;C$6,Requests!$D$2:$D$200,"&gt;="&amp;C$6,Requests!$F$2:$F$200,"Pending")&gt;0,"P","")))</f>
        <v/>
      </c>
      <c r="D30" s="13">
        <f>IF(OR($A30="",D$6=""),"",IF(COUNTIFS(Requests!$A$2:$A$200,$A30,Requests!$C$2:$C$200,"&lt;="&amp;D$6,Requests!$D$2:$D$200,"&gt;="&amp;D$6,Requests!$F$2:$F$200,"Approved")&gt;0,"A",IF(COUNTIFS(Requests!$A$2:$A$200,$A30,Requests!$C$2:$C$200,"&lt;="&amp;D$6,Requests!$D$2:$D$200,"&gt;="&amp;D$6,Requests!$F$2:$F$200,"Pending")&gt;0,"P","")))</f>
        <v/>
      </c>
      <c r="E30" s="13">
        <f>IF(OR($A30="",E$6=""),"",IF(COUNTIFS(Requests!$A$2:$A$200,$A30,Requests!$C$2:$C$200,"&lt;="&amp;E$6,Requests!$D$2:$D$200,"&gt;="&amp;E$6,Requests!$F$2:$F$200,"Approved")&gt;0,"A",IF(COUNTIFS(Requests!$A$2:$A$200,$A30,Requests!$C$2:$C$200,"&lt;="&amp;E$6,Requests!$D$2:$D$200,"&gt;="&amp;E$6,Requests!$F$2:$F$200,"Pending")&gt;0,"P","")))</f>
        <v/>
      </c>
      <c r="F30" s="13">
        <f>IF(OR($A30="",F$6=""),"",IF(COUNTIFS(Requests!$A$2:$A$200,$A30,Requests!$C$2:$C$200,"&lt;="&amp;F$6,Requests!$D$2:$D$200,"&gt;="&amp;F$6,Requests!$F$2:$F$200,"Approved")&gt;0,"A",IF(COUNTIFS(Requests!$A$2:$A$200,$A30,Requests!$C$2:$C$200,"&lt;="&amp;F$6,Requests!$D$2:$D$200,"&gt;="&amp;F$6,Requests!$F$2:$F$200,"Pending")&gt;0,"P","")))</f>
        <v/>
      </c>
      <c r="G30" s="13">
        <f>IF(OR($A30="",G$6=""),"",IF(COUNTIFS(Requests!$A$2:$A$200,$A30,Requests!$C$2:$C$200,"&lt;="&amp;G$6,Requests!$D$2:$D$200,"&gt;="&amp;G$6,Requests!$F$2:$F$200,"Approved")&gt;0,"A",IF(COUNTIFS(Requests!$A$2:$A$200,$A30,Requests!$C$2:$C$200,"&lt;="&amp;G$6,Requests!$D$2:$D$200,"&gt;="&amp;G$6,Requests!$F$2:$F$200,"Pending")&gt;0,"P","")))</f>
        <v/>
      </c>
      <c r="H30" s="13">
        <f>IF(OR($A30="",H$6=""),"",IF(COUNTIFS(Requests!$A$2:$A$200,$A30,Requests!$C$2:$C$200,"&lt;="&amp;H$6,Requests!$D$2:$D$200,"&gt;="&amp;H$6,Requests!$F$2:$F$200,"Approved")&gt;0,"A",IF(COUNTIFS(Requests!$A$2:$A$200,$A30,Requests!$C$2:$C$200,"&lt;="&amp;H$6,Requests!$D$2:$D$200,"&gt;="&amp;H$6,Requests!$F$2:$F$200,"Pending")&gt;0,"P","")))</f>
        <v/>
      </c>
      <c r="I30" s="13">
        <f>IF(OR($A30="",I$6=""),"",IF(COUNTIFS(Requests!$A$2:$A$200,$A30,Requests!$C$2:$C$200,"&lt;="&amp;I$6,Requests!$D$2:$D$200,"&gt;="&amp;I$6,Requests!$F$2:$F$200,"Approved")&gt;0,"A",IF(COUNTIFS(Requests!$A$2:$A$200,$A30,Requests!$C$2:$C$200,"&lt;="&amp;I$6,Requests!$D$2:$D$200,"&gt;="&amp;I$6,Requests!$F$2:$F$200,"Pending")&gt;0,"P","")))</f>
        <v/>
      </c>
      <c r="J30" s="13">
        <f>IF(OR($A30="",J$6=""),"",IF(COUNTIFS(Requests!$A$2:$A$200,$A30,Requests!$C$2:$C$200,"&lt;="&amp;J$6,Requests!$D$2:$D$200,"&gt;="&amp;J$6,Requests!$F$2:$F$200,"Approved")&gt;0,"A",IF(COUNTIFS(Requests!$A$2:$A$200,$A30,Requests!$C$2:$C$200,"&lt;="&amp;J$6,Requests!$D$2:$D$200,"&gt;="&amp;J$6,Requests!$F$2:$F$200,"Pending")&gt;0,"P","")))</f>
        <v/>
      </c>
      <c r="K30" s="13">
        <f>IF(OR($A30="",K$6=""),"",IF(COUNTIFS(Requests!$A$2:$A$200,$A30,Requests!$C$2:$C$200,"&lt;="&amp;K$6,Requests!$D$2:$D$200,"&gt;="&amp;K$6,Requests!$F$2:$F$200,"Approved")&gt;0,"A",IF(COUNTIFS(Requests!$A$2:$A$200,$A30,Requests!$C$2:$C$200,"&lt;="&amp;K$6,Requests!$D$2:$D$200,"&gt;="&amp;K$6,Requests!$F$2:$F$200,"Pending")&gt;0,"P","")))</f>
        <v/>
      </c>
      <c r="L30" s="13">
        <f>IF(OR($A30="",L$6=""),"",IF(COUNTIFS(Requests!$A$2:$A$200,$A30,Requests!$C$2:$C$200,"&lt;="&amp;L$6,Requests!$D$2:$D$200,"&gt;="&amp;L$6,Requests!$F$2:$F$200,"Approved")&gt;0,"A",IF(COUNTIFS(Requests!$A$2:$A$200,$A30,Requests!$C$2:$C$200,"&lt;="&amp;L$6,Requests!$D$2:$D$200,"&gt;="&amp;L$6,Requests!$F$2:$F$200,"Pending")&gt;0,"P","")))</f>
        <v/>
      </c>
      <c r="M30" s="13">
        <f>IF(OR($A30="",M$6=""),"",IF(COUNTIFS(Requests!$A$2:$A$200,$A30,Requests!$C$2:$C$200,"&lt;="&amp;M$6,Requests!$D$2:$D$200,"&gt;="&amp;M$6,Requests!$F$2:$F$200,"Approved")&gt;0,"A",IF(COUNTIFS(Requests!$A$2:$A$200,$A30,Requests!$C$2:$C$200,"&lt;="&amp;M$6,Requests!$D$2:$D$200,"&gt;="&amp;M$6,Requests!$F$2:$F$200,"Pending")&gt;0,"P","")))</f>
        <v/>
      </c>
      <c r="N30" s="13">
        <f>IF(OR($A30="",N$6=""),"",IF(COUNTIFS(Requests!$A$2:$A$200,$A30,Requests!$C$2:$C$200,"&lt;="&amp;N$6,Requests!$D$2:$D$200,"&gt;="&amp;N$6,Requests!$F$2:$F$200,"Approved")&gt;0,"A",IF(COUNTIFS(Requests!$A$2:$A$200,$A30,Requests!$C$2:$C$200,"&lt;="&amp;N$6,Requests!$D$2:$D$200,"&gt;="&amp;N$6,Requests!$F$2:$F$200,"Pending")&gt;0,"P","")))</f>
        <v/>
      </c>
      <c r="O30" s="13">
        <f>IF(OR($A30="",O$6=""),"",IF(COUNTIFS(Requests!$A$2:$A$200,$A30,Requests!$C$2:$C$200,"&lt;="&amp;O$6,Requests!$D$2:$D$200,"&gt;="&amp;O$6,Requests!$F$2:$F$200,"Approved")&gt;0,"A",IF(COUNTIFS(Requests!$A$2:$A$200,$A30,Requests!$C$2:$C$200,"&lt;="&amp;O$6,Requests!$D$2:$D$200,"&gt;="&amp;O$6,Requests!$F$2:$F$200,"Pending")&gt;0,"P","")))</f>
        <v/>
      </c>
      <c r="P30" s="13">
        <f>IF(OR($A30="",P$6=""),"",IF(COUNTIFS(Requests!$A$2:$A$200,$A30,Requests!$C$2:$C$200,"&lt;="&amp;P$6,Requests!$D$2:$D$200,"&gt;="&amp;P$6,Requests!$F$2:$F$200,"Approved")&gt;0,"A",IF(COUNTIFS(Requests!$A$2:$A$200,$A30,Requests!$C$2:$C$200,"&lt;="&amp;P$6,Requests!$D$2:$D$200,"&gt;="&amp;P$6,Requests!$F$2:$F$200,"Pending")&gt;0,"P","")))</f>
        <v/>
      </c>
      <c r="Q30" s="13">
        <f>IF(OR($A30="",Q$6=""),"",IF(COUNTIFS(Requests!$A$2:$A$200,$A30,Requests!$C$2:$C$200,"&lt;="&amp;Q$6,Requests!$D$2:$D$200,"&gt;="&amp;Q$6,Requests!$F$2:$F$200,"Approved")&gt;0,"A",IF(COUNTIFS(Requests!$A$2:$A$200,$A30,Requests!$C$2:$C$200,"&lt;="&amp;Q$6,Requests!$D$2:$D$200,"&gt;="&amp;Q$6,Requests!$F$2:$F$200,"Pending")&gt;0,"P","")))</f>
        <v/>
      </c>
      <c r="R30" s="13">
        <f>IF(OR($A30="",R$6=""),"",IF(COUNTIFS(Requests!$A$2:$A$200,$A30,Requests!$C$2:$C$200,"&lt;="&amp;R$6,Requests!$D$2:$D$200,"&gt;="&amp;R$6,Requests!$F$2:$F$200,"Approved")&gt;0,"A",IF(COUNTIFS(Requests!$A$2:$A$200,$A30,Requests!$C$2:$C$200,"&lt;="&amp;R$6,Requests!$D$2:$D$200,"&gt;="&amp;R$6,Requests!$F$2:$F$200,"Pending")&gt;0,"P","")))</f>
        <v/>
      </c>
      <c r="S30" s="13">
        <f>IF(OR($A30="",S$6=""),"",IF(COUNTIFS(Requests!$A$2:$A$200,$A30,Requests!$C$2:$C$200,"&lt;="&amp;S$6,Requests!$D$2:$D$200,"&gt;="&amp;S$6,Requests!$F$2:$F$200,"Approved")&gt;0,"A",IF(COUNTIFS(Requests!$A$2:$A$200,$A30,Requests!$C$2:$C$200,"&lt;="&amp;S$6,Requests!$D$2:$D$200,"&gt;="&amp;S$6,Requests!$F$2:$F$200,"Pending")&gt;0,"P","")))</f>
        <v/>
      </c>
      <c r="T30" s="13">
        <f>IF(OR($A30="",T$6=""),"",IF(COUNTIFS(Requests!$A$2:$A$200,$A30,Requests!$C$2:$C$200,"&lt;="&amp;T$6,Requests!$D$2:$D$200,"&gt;="&amp;T$6,Requests!$F$2:$F$200,"Approved")&gt;0,"A",IF(COUNTIFS(Requests!$A$2:$A$200,$A30,Requests!$C$2:$C$200,"&lt;="&amp;T$6,Requests!$D$2:$D$200,"&gt;="&amp;T$6,Requests!$F$2:$F$200,"Pending")&gt;0,"P","")))</f>
        <v/>
      </c>
      <c r="U30" s="13">
        <f>IF(OR($A30="",U$6=""),"",IF(COUNTIFS(Requests!$A$2:$A$200,$A30,Requests!$C$2:$C$200,"&lt;="&amp;U$6,Requests!$D$2:$D$200,"&gt;="&amp;U$6,Requests!$F$2:$F$200,"Approved")&gt;0,"A",IF(COUNTIFS(Requests!$A$2:$A$200,$A30,Requests!$C$2:$C$200,"&lt;="&amp;U$6,Requests!$D$2:$D$200,"&gt;="&amp;U$6,Requests!$F$2:$F$200,"Pending")&gt;0,"P","")))</f>
        <v/>
      </c>
      <c r="V30" s="13">
        <f>IF(OR($A30="",V$6=""),"",IF(COUNTIFS(Requests!$A$2:$A$200,$A30,Requests!$C$2:$C$200,"&lt;="&amp;V$6,Requests!$D$2:$D$200,"&gt;="&amp;V$6,Requests!$F$2:$F$200,"Approved")&gt;0,"A",IF(COUNTIFS(Requests!$A$2:$A$200,$A30,Requests!$C$2:$C$200,"&lt;="&amp;V$6,Requests!$D$2:$D$200,"&gt;="&amp;V$6,Requests!$F$2:$F$200,"Pending")&gt;0,"P","")))</f>
        <v/>
      </c>
      <c r="W30" s="13">
        <f>IF(OR($A30="",W$6=""),"",IF(COUNTIFS(Requests!$A$2:$A$200,$A30,Requests!$C$2:$C$200,"&lt;="&amp;W$6,Requests!$D$2:$D$200,"&gt;="&amp;W$6,Requests!$F$2:$F$200,"Approved")&gt;0,"A",IF(COUNTIFS(Requests!$A$2:$A$200,$A30,Requests!$C$2:$C$200,"&lt;="&amp;W$6,Requests!$D$2:$D$200,"&gt;="&amp;W$6,Requests!$F$2:$F$200,"Pending")&gt;0,"P","")))</f>
        <v/>
      </c>
      <c r="X30" s="13">
        <f>IF(OR($A30="",X$6=""),"",IF(COUNTIFS(Requests!$A$2:$A$200,$A30,Requests!$C$2:$C$200,"&lt;="&amp;X$6,Requests!$D$2:$D$200,"&gt;="&amp;X$6,Requests!$F$2:$F$200,"Approved")&gt;0,"A",IF(COUNTIFS(Requests!$A$2:$A$200,$A30,Requests!$C$2:$C$200,"&lt;="&amp;X$6,Requests!$D$2:$D$200,"&gt;="&amp;X$6,Requests!$F$2:$F$200,"Pending")&gt;0,"P","")))</f>
        <v/>
      </c>
      <c r="Y30" s="13">
        <f>IF(OR($A30="",Y$6=""),"",IF(COUNTIFS(Requests!$A$2:$A$200,$A30,Requests!$C$2:$C$200,"&lt;="&amp;Y$6,Requests!$D$2:$D$200,"&gt;="&amp;Y$6,Requests!$F$2:$F$200,"Approved")&gt;0,"A",IF(COUNTIFS(Requests!$A$2:$A$200,$A30,Requests!$C$2:$C$200,"&lt;="&amp;Y$6,Requests!$D$2:$D$200,"&gt;="&amp;Y$6,Requests!$F$2:$F$200,"Pending")&gt;0,"P","")))</f>
        <v/>
      </c>
      <c r="Z30" s="13">
        <f>IF(OR($A30="",Z$6=""),"",IF(COUNTIFS(Requests!$A$2:$A$200,$A30,Requests!$C$2:$C$200,"&lt;="&amp;Z$6,Requests!$D$2:$D$200,"&gt;="&amp;Z$6,Requests!$F$2:$F$200,"Approved")&gt;0,"A",IF(COUNTIFS(Requests!$A$2:$A$200,$A30,Requests!$C$2:$C$200,"&lt;="&amp;Z$6,Requests!$D$2:$D$200,"&gt;="&amp;Z$6,Requests!$F$2:$F$200,"Pending")&gt;0,"P","")))</f>
        <v/>
      </c>
      <c r="AA30" s="13">
        <f>IF(OR($A30="",AA$6=""),"",IF(COUNTIFS(Requests!$A$2:$A$200,$A30,Requests!$C$2:$C$200,"&lt;="&amp;AA$6,Requests!$D$2:$D$200,"&gt;="&amp;AA$6,Requests!$F$2:$F$200,"Approved")&gt;0,"A",IF(COUNTIFS(Requests!$A$2:$A$200,$A30,Requests!$C$2:$C$200,"&lt;="&amp;AA$6,Requests!$D$2:$D$200,"&gt;="&amp;AA$6,Requests!$F$2:$F$200,"Pending")&gt;0,"P","")))</f>
        <v/>
      </c>
      <c r="AB30" s="13">
        <f>IF(OR($A30="",AB$6=""),"",IF(COUNTIFS(Requests!$A$2:$A$200,$A30,Requests!$C$2:$C$200,"&lt;="&amp;AB$6,Requests!$D$2:$D$200,"&gt;="&amp;AB$6,Requests!$F$2:$F$200,"Approved")&gt;0,"A",IF(COUNTIFS(Requests!$A$2:$A$200,$A30,Requests!$C$2:$C$200,"&lt;="&amp;AB$6,Requests!$D$2:$D$200,"&gt;="&amp;AB$6,Requests!$F$2:$F$200,"Pending")&gt;0,"P","")))</f>
        <v/>
      </c>
      <c r="AC30" s="13">
        <f>IF(OR($A30="",AC$6=""),"",IF(COUNTIFS(Requests!$A$2:$A$200,$A30,Requests!$C$2:$C$200,"&lt;="&amp;AC$6,Requests!$D$2:$D$200,"&gt;="&amp;AC$6,Requests!$F$2:$F$200,"Approved")&gt;0,"A",IF(COUNTIFS(Requests!$A$2:$A$200,$A30,Requests!$C$2:$C$200,"&lt;="&amp;AC$6,Requests!$D$2:$D$200,"&gt;="&amp;AC$6,Requests!$F$2:$F$200,"Pending")&gt;0,"P","")))</f>
        <v/>
      </c>
      <c r="AD30" s="13">
        <f>IF(OR($A30="",AD$6=""),"",IF(COUNTIFS(Requests!$A$2:$A$200,$A30,Requests!$C$2:$C$200,"&lt;="&amp;AD$6,Requests!$D$2:$D$200,"&gt;="&amp;AD$6,Requests!$F$2:$F$200,"Approved")&gt;0,"A",IF(COUNTIFS(Requests!$A$2:$A$200,$A30,Requests!$C$2:$C$200,"&lt;="&amp;AD$6,Requests!$D$2:$D$200,"&gt;="&amp;AD$6,Requests!$F$2:$F$200,"Pending")&gt;0,"P","")))</f>
        <v/>
      </c>
      <c r="AE30" s="13">
        <f>IF(OR($A30="",AE$6=""),"",IF(COUNTIFS(Requests!$A$2:$A$200,$A30,Requests!$C$2:$C$200,"&lt;="&amp;AE$6,Requests!$D$2:$D$200,"&gt;="&amp;AE$6,Requests!$F$2:$F$200,"Approved")&gt;0,"A",IF(COUNTIFS(Requests!$A$2:$A$200,$A30,Requests!$C$2:$C$200,"&lt;="&amp;AE$6,Requests!$D$2:$D$200,"&gt;="&amp;AE$6,Requests!$F$2:$F$200,"Pending")&gt;0,"P","")))</f>
        <v/>
      </c>
      <c r="AF30" s="13">
        <f>IF(OR($A30="",AF$6=""),"",IF(COUNTIFS(Requests!$A$2:$A$200,$A30,Requests!$C$2:$C$200,"&lt;="&amp;AF$6,Requests!$D$2:$D$200,"&gt;="&amp;AF$6,Requests!$F$2:$F$200,"Approved")&gt;0,"A",IF(COUNTIFS(Requests!$A$2:$A$200,$A30,Requests!$C$2:$C$200,"&lt;="&amp;AF$6,Requests!$D$2:$D$200,"&gt;="&amp;AF$6,Requests!$F$2:$F$200,"Pending")&gt;0,"P","")))</f>
        <v/>
      </c>
    </row>
    <row r="31">
      <c r="A31">
        <f>IF(Balances!A34="","",Balances!A34)</f>
        <v/>
      </c>
      <c r="B31" s="13">
        <f>IF(OR($A31="",B$6=""),"",IF(COUNTIFS(Requests!$A$2:$A$200,$A31,Requests!$C$2:$C$200,"&lt;="&amp;B$6,Requests!$D$2:$D$200,"&gt;="&amp;B$6,Requests!$F$2:$F$200,"Approved")&gt;0,"A",IF(COUNTIFS(Requests!$A$2:$A$200,$A31,Requests!$C$2:$C$200,"&lt;="&amp;B$6,Requests!$D$2:$D$200,"&gt;="&amp;B$6,Requests!$F$2:$F$200,"Pending")&gt;0,"P","")))</f>
        <v/>
      </c>
      <c r="C31" s="13">
        <f>IF(OR($A31="",C$6=""),"",IF(COUNTIFS(Requests!$A$2:$A$200,$A31,Requests!$C$2:$C$200,"&lt;="&amp;C$6,Requests!$D$2:$D$200,"&gt;="&amp;C$6,Requests!$F$2:$F$200,"Approved")&gt;0,"A",IF(COUNTIFS(Requests!$A$2:$A$200,$A31,Requests!$C$2:$C$200,"&lt;="&amp;C$6,Requests!$D$2:$D$200,"&gt;="&amp;C$6,Requests!$F$2:$F$200,"Pending")&gt;0,"P","")))</f>
        <v/>
      </c>
      <c r="D31" s="13">
        <f>IF(OR($A31="",D$6=""),"",IF(COUNTIFS(Requests!$A$2:$A$200,$A31,Requests!$C$2:$C$200,"&lt;="&amp;D$6,Requests!$D$2:$D$200,"&gt;="&amp;D$6,Requests!$F$2:$F$200,"Approved")&gt;0,"A",IF(COUNTIFS(Requests!$A$2:$A$200,$A31,Requests!$C$2:$C$200,"&lt;="&amp;D$6,Requests!$D$2:$D$200,"&gt;="&amp;D$6,Requests!$F$2:$F$200,"Pending")&gt;0,"P","")))</f>
        <v/>
      </c>
      <c r="E31" s="13">
        <f>IF(OR($A31="",E$6=""),"",IF(COUNTIFS(Requests!$A$2:$A$200,$A31,Requests!$C$2:$C$200,"&lt;="&amp;E$6,Requests!$D$2:$D$200,"&gt;="&amp;E$6,Requests!$F$2:$F$200,"Approved")&gt;0,"A",IF(COUNTIFS(Requests!$A$2:$A$200,$A31,Requests!$C$2:$C$200,"&lt;="&amp;E$6,Requests!$D$2:$D$200,"&gt;="&amp;E$6,Requests!$F$2:$F$200,"Pending")&gt;0,"P","")))</f>
        <v/>
      </c>
      <c r="F31" s="13">
        <f>IF(OR($A31="",F$6=""),"",IF(COUNTIFS(Requests!$A$2:$A$200,$A31,Requests!$C$2:$C$200,"&lt;="&amp;F$6,Requests!$D$2:$D$200,"&gt;="&amp;F$6,Requests!$F$2:$F$200,"Approved")&gt;0,"A",IF(COUNTIFS(Requests!$A$2:$A$200,$A31,Requests!$C$2:$C$200,"&lt;="&amp;F$6,Requests!$D$2:$D$200,"&gt;="&amp;F$6,Requests!$F$2:$F$200,"Pending")&gt;0,"P","")))</f>
        <v/>
      </c>
      <c r="G31" s="13">
        <f>IF(OR($A31="",G$6=""),"",IF(COUNTIFS(Requests!$A$2:$A$200,$A31,Requests!$C$2:$C$200,"&lt;="&amp;G$6,Requests!$D$2:$D$200,"&gt;="&amp;G$6,Requests!$F$2:$F$200,"Approved")&gt;0,"A",IF(COUNTIFS(Requests!$A$2:$A$200,$A31,Requests!$C$2:$C$200,"&lt;="&amp;G$6,Requests!$D$2:$D$200,"&gt;="&amp;G$6,Requests!$F$2:$F$200,"Pending")&gt;0,"P","")))</f>
        <v/>
      </c>
      <c r="H31" s="13">
        <f>IF(OR($A31="",H$6=""),"",IF(COUNTIFS(Requests!$A$2:$A$200,$A31,Requests!$C$2:$C$200,"&lt;="&amp;H$6,Requests!$D$2:$D$200,"&gt;="&amp;H$6,Requests!$F$2:$F$200,"Approved")&gt;0,"A",IF(COUNTIFS(Requests!$A$2:$A$200,$A31,Requests!$C$2:$C$200,"&lt;="&amp;H$6,Requests!$D$2:$D$200,"&gt;="&amp;H$6,Requests!$F$2:$F$200,"Pending")&gt;0,"P","")))</f>
        <v/>
      </c>
      <c r="I31" s="13">
        <f>IF(OR($A31="",I$6=""),"",IF(COUNTIFS(Requests!$A$2:$A$200,$A31,Requests!$C$2:$C$200,"&lt;="&amp;I$6,Requests!$D$2:$D$200,"&gt;="&amp;I$6,Requests!$F$2:$F$200,"Approved")&gt;0,"A",IF(COUNTIFS(Requests!$A$2:$A$200,$A31,Requests!$C$2:$C$200,"&lt;="&amp;I$6,Requests!$D$2:$D$200,"&gt;="&amp;I$6,Requests!$F$2:$F$200,"Pending")&gt;0,"P","")))</f>
        <v/>
      </c>
      <c r="J31" s="13">
        <f>IF(OR($A31="",J$6=""),"",IF(COUNTIFS(Requests!$A$2:$A$200,$A31,Requests!$C$2:$C$200,"&lt;="&amp;J$6,Requests!$D$2:$D$200,"&gt;="&amp;J$6,Requests!$F$2:$F$200,"Approved")&gt;0,"A",IF(COUNTIFS(Requests!$A$2:$A$200,$A31,Requests!$C$2:$C$200,"&lt;="&amp;J$6,Requests!$D$2:$D$200,"&gt;="&amp;J$6,Requests!$F$2:$F$200,"Pending")&gt;0,"P","")))</f>
        <v/>
      </c>
      <c r="K31" s="13">
        <f>IF(OR($A31="",K$6=""),"",IF(COUNTIFS(Requests!$A$2:$A$200,$A31,Requests!$C$2:$C$200,"&lt;="&amp;K$6,Requests!$D$2:$D$200,"&gt;="&amp;K$6,Requests!$F$2:$F$200,"Approved")&gt;0,"A",IF(COUNTIFS(Requests!$A$2:$A$200,$A31,Requests!$C$2:$C$200,"&lt;="&amp;K$6,Requests!$D$2:$D$200,"&gt;="&amp;K$6,Requests!$F$2:$F$200,"Pending")&gt;0,"P","")))</f>
        <v/>
      </c>
      <c r="L31" s="13">
        <f>IF(OR($A31="",L$6=""),"",IF(COUNTIFS(Requests!$A$2:$A$200,$A31,Requests!$C$2:$C$200,"&lt;="&amp;L$6,Requests!$D$2:$D$200,"&gt;="&amp;L$6,Requests!$F$2:$F$200,"Approved")&gt;0,"A",IF(COUNTIFS(Requests!$A$2:$A$200,$A31,Requests!$C$2:$C$200,"&lt;="&amp;L$6,Requests!$D$2:$D$200,"&gt;="&amp;L$6,Requests!$F$2:$F$200,"Pending")&gt;0,"P","")))</f>
        <v/>
      </c>
      <c r="M31" s="13">
        <f>IF(OR($A31="",M$6=""),"",IF(COUNTIFS(Requests!$A$2:$A$200,$A31,Requests!$C$2:$C$200,"&lt;="&amp;M$6,Requests!$D$2:$D$200,"&gt;="&amp;M$6,Requests!$F$2:$F$200,"Approved")&gt;0,"A",IF(COUNTIFS(Requests!$A$2:$A$200,$A31,Requests!$C$2:$C$200,"&lt;="&amp;M$6,Requests!$D$2:$D$200,"&gt;="&amp;M$6,Requests!$F$2:$F$200,"Pending")&gt;0,"P","")))</f>
        <v/>
      </c>
      <c r="N31" s="13">
        <f>IF(OR($A31="",N$6=""),"",IF(COUNTIFS(Requests!$A$2:$A$200,$A31,Requests!$C$2:$C$200,"&lt;="&amp;N$6,Requests!$D$2:$D$200,"&gt;="&amp;N$6,Requests!$F$2:$F$200,"Approved")&gt;0,"A",IF(COUNTIFS(Requests!$A$2:$A$200,$A31,Requests!$C$2:$C$200,"&lt;="&amp;N$6,Requests!$D$2:$D$200,"&gt;="&amp;N$6,Requests!$F$2:$F$200,"Pending")&gt;0,"P","")))</f>
        <v/>
      </c>
      <c r="O31" s="13">
        <f>IF(OR($A31="",O$6=""),"",IF(COUNTIFS(Requests!$A$2:$A$200,$A31,Requests!$C$2:$C$200,"&lt;="&amp;O$6,Requests!$D$2:$D$200,"&gt;="&amp;O$6,Requests!$F$2:$F$200,"Approved")&gt;0,"A",IF(COUNTIFS(Requests!$A$2:$A$200,$A31,Requests!$C$2:$C$200,"&lt;="&amp;O$6,Requests!$D$2:$D$200,"&gt;="&amp;O$6,Requests!$F$2:$F$200,"Pending")&gt;0,"P","")))</f>
        <v/>
      </c>
      <c r="P31" s="13">
        <f>IF(OR($A31="",P$6=""),"",IF(COUNTIFS(Requests!$A$2:$A$200,$A31,Requests!$C$2:$C$200,"&lt;="&amp;P$6,Requests!$D$2:$D$200,"&gt;="&amp;P$6,Requests!$F$2:$F$200,"Approved")&gt;0,"A",IF(COUNTIFS(Requests!$A$2:$A$200,$A31,Requests!$C$2:$C$200,"&lt;="&amp;P$6,Requests!$D$2:$D$200,"&gt;="&amp;P$6,Requests!$F$2:$F$200,"Pending")&gt;0,"P","")))</f>
        <v/>
      </c>
      <c r="Q31" s="13">
        <f>IF(OR($A31="",Q$6=""),"",IF(COUNTIFS(Requests!$A$2:$A$200,$A31,Requests!$C$2:$C$200,"&lt;="&amp;Q$6,Requests!$D$2:$D$200,"&gt;="&amp;Q$6,Requests!$F$2:$F$200,"Approved")&gt;0,"A",IF(COUNTIFS(Requests!$A$2:$A$200,$A31,Requests!$C$2:$C$200,"&lt;="&amp;Q$6,Requests!$D$2:$D$200,"&gt;="&amp;Q$6,Requests!$F$2:$F$200,"Pending")&gt;0,"P","")))</f>
        <v/>
      </c>
      <c r="R31" s="13">
        <f>IF(OR($A31="",R$6=""),"",IF(COUNTIFS(Requests!$A$2:$A$200,$A31,Requests!$C$2:$C$200,"&lt;="&amp;R$6,Requests!$D$2:$D$200,"&gt;="&amp;R$6,Requests!$F$2:$F$200,"Approved")&gt;0,"A",IF(COUNTIFS(Requests!$A$2:$A$200,$A31,Requests!$C$2:$C$200,"&lt;="&amp;R$6,Requests!$D$2:$D$200,"&gt;="&amp;R$6,Requests!$F$2:$F$200,"Pending")&gt;0,"P","")))</f>
        <v/>
      </c>
      <c r="S31" s="13">
        <f>IF(OR($A31="",S$6=""),"",IF(COUNTIFS(Requests!$A$2:$A$200,$A31,Requests!$C$2:$C$200,"&lt;="&amp;S$6,Requests!$D$2:$D$200,"&gt;="&amp;S$6,Requests!$F$2:$F$200,"Approved")&gt;0,"A",IF(COUNTIFS(Requests!$A$2:$A$200,$A31,Requests!$C$2:$C$200,"&lt;="&amp;S$6,Requests!$D$2:$D$200,"&gt;="&amp;S$6,Requests!$F$2:$F$200,"Pending")&gt;0,"P","")))</f>
        <v/>
      </c>
      <c r="T31" s="13">
        <f>IF(OR($A31="",T$6=""),"",IF(COUNTIFS(Requests!$A$2:$A$200,$A31,Requests!$C$2:$C$200,"&lt;="&amp;T$6,Requests!$D$2:$D$200,"&gt;="&amp;T$6,Requests!$F$2:$F$200,"Approved")&gt;0,"A",IF(COUNTIFS(Requests!$A$2:$A$200,$A31,Requests!$C$2:$C$200,"&lt;="&amp;T$6,Requests!$D$2:$D$200,"&gt;="&amp;T$6,Requests!$F$2:$F$200,"Pending")&gt;0,"P","")))</f>
        <v/>
      </c>
      <c r="U31" s="13">
        <f>IF(OR($A31="",U$6=""),"",IF(COUNTIFS(Requests!$A$2:$A$200,$A31,Requests!$C$2:$C$200,"&lt;="&amp;U$6,Requests!$D$2:$D$200,"&gt;="&amp;U$6,Requests!$F$2:$F$200,"Approved")&gt;0,"A",IF(COUNTIFS(Requests!$A$2:$A$200,$A31,Requests!$C$2:$C$200,"&lt;="&amp;U$6,Requests!$D$2:$D$200,"&gt;="&amp;U$6,Requests!$F$2:$F$200,"Pending")&gt;0,"P","")))</f>
        <v/>
      </c>
      <c r="V31" s="13">
        <f>IF(OR($A31="",V$6=""),"",IF(COUNTIFS(Requests!$A$2:$A$200,$A31,Requests!$C$2:$C$200,"&lt;="&amp;V$6,Requests!$D$2:$D$200,"&gt;="&amp;V$6,Requests!$F$2:$F$200,"Approved")&gt;0,"A",IF(COUNTIFS(Requests!$A$2:$A$200,$A31,Requests!$C$2:$C$200,"&lt;="&amp;V$6,Requests!$D$2:$D$200,"&gt;="&amp;V$6,Requests!$F$2:$F$200,"Pending")&gt;0,"P","")))</f>
        <v/>
      </c>
      <c r="W31" s="13">
        <f>IF(OR($A31="",W$6=""),"",IF(COUNTIFS(Requests!$A$2:$A$200,$A31,Requests!$C$2:$C$200,"&lt;="&amp;W$6,Requests!$D$2:$D$200,"&gt;="&amp;W$6,Requests!$F$2:$F$200,"Approved")&gt;0,"A",IF(COUNTIFS(Requests!$A$2:$A$200,$A31,Requests!$C$2:$C$200,"&lt;="&amp;W$6,Requests!$D$2:$D$200,"&gt;="&amp;W$6,Requests!$F$2:$F$200,"Pending")&gt;0,"P","")))</f>
        <v/>
      </c>
      <c r="X31" s="13">
        <f>IF(OR($A31="",X$6=""),"",IF(COUNTIFS(Requests!$A$2:$A$200,$A31,Requests!$C$2:$C$200,"&lt;="&amp;X$6,Requests!$D$2:$D$200,"&gt;="&amp;X$6,Requests!$F$2:$F$200,"Approved")&gt;0,"A",IF(COUNTIFS(Requests!$A$2:$A$200,$A31,Requests!$C$2:$C$200,"&lt;="&amp;X$6,Requests!$D$2:$D$200,"&gt;="&amp;X$6,Requests!$F$2:$F$200,"Pending")&gt;0,"P","")))</f>
        <v/>
      </c>
      <c r="Y31" s="13">
        <f>IF(OR($A31="",Y$6=""),"",IF(COUNTIFS(Requests!$A$2:$A$200,$A31,Requests!$C$2:$C$200,"&lt;="&amp;Y$6,Requests!$D$2:$D$200,"&gt;="&amp;Y$6,Requests!$F$2:$F$200,"Approved")&gt;0,"A",IF(COUNTIFS(Requests!$A$2:$A$200,$A31,Requests!$C$2:$C$200,"&lt;="&amp;Y$6,Requests!$D$2:$D$200,"&gt;="&amp;Y$6,Requests!$F$2:$F$200,"Pending")&gt;0,"P","")))</f>
        <v/>
      </c>
      <c r="Z31" s="13">
        <f>IF(OR($A31="",Z$6=""),"",IF(COUNTIFS(Requests!$A$2:$A$200,$A31,Requests!$C$2:$C$200,"&lt;="&amp;Z$6,Requests!$D$2:$D$200,"&gt;="&amp;Z$6,Requests!$F$2:$F$200,"Approved")&gt;0,"A",IF(COUNTIFS(Requests!$A$2:$A$200,$A31,Requests!$C$2:$C$200,"&lt;="&amp;Z$6,Requests!$D$2:$D$200,"&gt;="&amp;Z$6,Requests!$F$2:$F$200,"Pending")&gt;0,"P","")))</f>
        <v/>
      </c>
      <c r="AA31" s="13">
        <f>IF(OR($A31="",AA$6=""),"",IF(COUNTIFS(Requests!$A$2:$A$200,$A31,Requests!$C$2:$C$200,"&lt;="&amp;AA$6,Requests!$D$2:$D$200,"&gt;="&amp;AA$6,Requests!$F$2:$F$200,"Approved")&gt;0,"A",IF(COUNTIFS(Requests!$A$2:$A$200,$A31,Requests!$C$2:$C$200,"&lt;="&amp;AA$6,Requests!$D$2:$D$200,"&gt;="&amp;AA$6,Requests!$F$2:$F$200,"Pending")&gt;0,"P","")))</f>
        <v/>
      </c>
      <c r="AB31" s="13">
        <f>IF(OR($A31="",AB$6=""),"",IF(COUNTIFS(Requests!$A$2:$A$200,$A31,Requests!$C$2:$C$200,"&lt;="&amp;AB$6,Requests!$D$2:$D$200,"&gt;="&amp;AB$6,Requests!$F$2:$F$200,"Approved")&gt;0,"A",IF(COUNTIFS(Requests!$A$2:$A$200,$A31,Requests!$C$2:$C$200,"&lt;="&amp;AB$6,Requests!$D$2:$D$200,"&gt;="&amp;AB$6,Requests!$F$2:$F$200,"Pending")&gt;0,"P","")))</f>
        <v/>
      </c>
      <c r="AC31" s="13">
        <f>IF(OR($A31="",AC$6=""),"",IF(COUNTIFS(Requests!$A$2:$A$200,$A31,Requests!$C$2:$C$200,"&lt;="&amp;AC$6,Requests!$D$2:$D$200,"&gt;="&amp;AC$6,Requests!$F$2:$F$200,"Approved")&gt;0,"A",IF(COUNTIFS(Requests!$A$2:$A$200,$A31,Requests!$C$2:$C$200,"&lt;="&amp;AC$6,Requests!$D$2:$D$200,"&gt;="&amp;AC$6,Requests!$F$2:$F$200,"Pending")&gt;0,"P","")))</f>
        <v/>
      </c>
      <c r="AD31" s="13">
        <f>IF(OR($A31="",AD$6=""),"",IF(COUNTIFS(Requests!$A$2:$A$200,$A31,Requests!$C$2:$C$200,"&lt;="&amp;AD$6,Requests!$D$2:$D$200,"&gt;="&amp;AD$6,Requests!$F$2:$F$200,"Approved")&gt;0,"A",IF(COUNTIFS(Requests!$A$2:$A$200,$A31,Requests!$C$2:$C$200,"&lt;="&amp;AD$6,Requests!$D$2:$D$200,"&gt;="&amp;AD$6,Requests!$F$2:$F$200,"Pending")&gt;0,"P","")))</f>
        <v/>
      </c>
      <c r="AE31" s="13">
        <f>IF(OR($A31="",AE$6=""),"",IF(COUNTIFS(Requests!$A$2:$A$200,$A31,Requests!$C$2:$C$200,"&lt;="&amp;AE$6,Requests!$D$2:$D$200,"&gt;="&amp;AE$6,Requests!$F$2:$F$200,"Approved")&gt;0,"A",IF(COUNTIFS(Requests!$A$2:$A$200,$A31,Requests!$C$2:$C$200,"&lt;="&amp;AE$6,Requests!$D$2:$D$200,"&gt;="&amp;AE$6,Requests!$F$2:$F$200,"Pending")&gt;0,"P","")))</f>
        <v/>
      </c>
      <c r="AF31" s="13">
        <f>IF(OR($A31="",AF$6=""),"",IF(COUNTIFS(Requests!$A$2:$A$200,$A31,Requests!$C$2:$C$200,"&lt;="&amp;AF$6,Requests!$D$2:$D$200,"&gt;="&amp;AF$6,Requests!$F$2:$F$200,"Approved")&gt;0,"A",IF(COUNTIFS(Requests!$A$2:$A$200,$A31,Requests!$C$2:$C$200,"&lt;="&amp;AF$6,Requests!$D$2:$D$200,"&gt;="&amp;AF$6,Requests!$F$2:$F$200,"Pending")&gt;0,"P","")))</f>
        <v/>
      </c>
    </row>
  </sheetData>
  <conditionalFormatting sqref="B7:AF31">
    <cfRule type="cellIs" priority="1" operator="equal" dxfId="1">
      <formula>"A"</formula>
    </cfRule>
    <cfRule type="cellIs" priority="2" operator="equal" dxfId="2">
      <formula>"P"</formula>
    </cfRule>
    <cfRule type="expression" priority="3" dxfId="3">
      <formula>AND(B$6&lt;&gt;"",OR(WEEKDAY(B$6,2)&gt;5,COUNTIF(Holidays!$A$2:$A$60,B$6)&gt;0))</formula>
    </cfRule>
  </conditionalFormatting>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10" customWidth="1" min="1" max="1"/>
  </cols>
  <sheetData>
    <row r="1">
      <c r="A1" s="14" t="inlineStr">
        <is>
          <t>How to use the leave planner</t>
        </is>
      </c>
    </row>
    <row r="2">
      <c r="A2" s="15" t="inlineStr"/>
    </row>
    <row r="3">
      <c r="A3" s="15" t="inlineStr">
        <is>
          <t>1. On Balances, set the month your leave year starts (4 is April, India's financial year) and the year.</t>
        </is>
      </c>
    </row>
    <row r="4">
      <c r="A4" s="15" t="inlineStr">
        <is>
          <t>2. One row per person: their entitlement in days a year, what they carried in, and a carry-over cap.</t>
        </is>
      </c>
    </row>
    <row r="5">
      <c r="A5" s="15" t="inlineStr">
        <is>
          <t xml:space="preserve">   Leave the cap blank if nothing carries over.</t>
        </is>
      </c>
    </row>
    <row r="6">
      <c r="A6" s="15" t="inlineStr">
        <is>
          <t>3. Record each request on Requests: who, the type, the first and last day, and its status. Working</t>
        </is>
      </c>
    </row>
    <row r="7">
      <c r="A7" s="15" t="inlineStr">
        <is>
          <t xml:space="preserve">   days are counted for you, inclusive, without weekends or the dates on Holidays.</t>
        </is>
      </c>
    </row>
    <row r="8">
      <c r="A8" s="15" t="inlineStr">
        <is>
          <t>4. 'Accrued so far' builds up a twelfth of the entitlement each month. 'Available now' is what has</t>
        </is>
      </c>
    </row>
    <row r="9">
      <c r="A9" s="15" t="inlineStr">
        <is>
          <t xml:space="preserve">   accrued plus what was carried in, less approved leave. 'Left for the year' uses the whole entitlement.</t>
        </is>
      </c>
    </row>
    <row r="10">
      <c r="A10" s="15" t="inlineStr">
        <is>
          <t>5. Pending requests are shown separately and are not taken off until they are approved.</t>
        </is>
      </c>
    </row>
    <row r="11">
      <c r="A11" s="15" t="inlineStr">
        <is>
          <t>6. 'Carries into next year' is what is left, up to the cap. Leave taken past an entitlement is not carried</t>
        </is>
      </c>
    </row>
    <row r="12">
      <c r="A12" s="15" t="inlineStr">
        <is>
          <t xml:space="preserve">   forward as a debt.</t>
        </is>
      </c>
    </row>
    <row r="13">
      <c r="A13" s="15" t="inlineStr">
        <is>
          <t>7. 'Who is away' shows one month at a time. Change the month at the top.</t>
        </is>
      </c>
    </row>
    <row r="14">
      <c r="A14" s="15" t="inlineStr"/>
    </row>
    <row r="15">
      <c r="A15" s="15" t="inlineStr">
        <is>
          <t>ReliTime keeps balances, requests, approvals and the team calendar for you, with each person's</t>
        </is>
      </c>
    </row>
    <row r="16">
      <c r="A16" s="15" t="inlineStr">
        <is>
          <t>own working days.</t>
        </is>
      </c>
    </row>
    <row r="17">
      <c r="A17" s="15" t="inlineStr"/>
    </row>
    <row r="18">
      <c r="A18" s="15" t="inlineStr">
        <is>
          <t>Made by ReliTime - timesheets, approvals, job costing and GST invoicing for consultancies: https://relitime.com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ReliTime</dc:creator>
  <dc:title>Leave planner</dc:title>
  <dcterms:created xsi:type="dcterms:W3CDTF">2026-10-03T00:00:00Z</dcterms:created>
  <dcterms:modified xsi:type="dcterms:W3CDTF">2026-10-03T09:07:44Z</dcterms:modified>
  <cp:lastModifiedBy>ReliTime</cp:lastModifiedBy>
</cp:coreProperties>
</file>